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9040" windowHeight="1644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0">SAŽETAK!$B$1:$L$27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5" l="1"/>
  <c r="E6" i="15"/>
  <c r="C6" i="15"/>
  <c r="G47" i="3"/>
  <c r="G12" i="1" l="1"/>
  <c r="K12" i="1" s="1"/>
  <c r="I12" i="1"/>
  <c r="L12" i="1" s="1"/>
  <c r="G15" i="1"/>
  <c r="I15" i="1"/>
  <c r="J15" i="1"/>
  <c r="J16" i="1" s="1"/>
  <c r="I16" i="1" l="1"/>
  <c r="H16" i="1"/>
  <c r="G16" i="1"/>
  <c r="K16" i="1" s="1"/>
  <c r="L15" i="1"/>
  <c r="K15" i="1"/>
  <c r="H26" i="1"/>
  <c r="I26" i="1"/>
  <c r="J26" i="1"/>
  <c r="J27" i="1" s="1"/>
  <c r="G26" i="1"/>
  <c r="L23" i="1"/>
  <c r="K23" i="1"/>
  <c r="H23" i="1"/>
  <c r="I23" i="1"/>
  <c r="J23" i="1"/>
  <c r="G23" i="1"/>
  <c r="I27" i="1" l="1"/>
  <c r="L27" i="1" s="1"/>
  <c r="H27" i="1"/>
  <c r="K26" i="1"/>
  <c r="L26" i="1"/>
  <c r="L16" i="1"/>
  <c r="G27" i="1"/>
  <c r="K27" i="1" s="1"/>
  <c r="E107" i="15"/>
  <c r="D107" i="15"/>
  <c r="F107" i="15" s="1"/>
  <c r="C107" i="15"/>
  <c r="E106" i="15"/>
  <c r="C106" i="15"/>
  <c r="C105" i="15" s="1"/>
  <c r="E105" i="15"/>
  <c r="E103" i="15"/>
  <c r="D103" i="15"/>
  <c r="D102" i="15" s="1"/>
  <c r="C103" i="15"/>
  <c r="E102" i="15"/>
  <c r="C102" i="15"/>
  <c r="E97" i="15"/>
  <c r="D97" i="15"/>
  <c r="D96" i="15" s="1"/>
  <c r="C97" i="15"/>
  <c r="E96" i="15"/>
  <c r="C96" i="15"/>
  <c r="E95" i="15"/>
  <c r="C95" i="15"/>
  <c r="E93" i="15"/>
  <c r="D93" i="15"/>
  <c r="D92" i="15" s="1"/>
  <c r="F92" i="15" s="1"/>
  <c r="C93" i="15"/>
  <c r="E92" i="15"/>
  <c r="C92" i="15"/>
  <c r="E88" i="15"/>
  <c r="D88" i="15"/>
  <c r="F88" i="15" s="1"/>
  <c r="C88" i="15"/>
  <c r="E82" i="15"/>
  <c r="D82" i="15"/>
  <c r="F82" i="15" s="1"/>
  <c r="C82" i="15"/>
  <c r="C71" i="15" s="1"/>
  <c r="C70" i="15" s="1"/>
  <c r="C69" i="15" s="1"/>
  <c r="C8" i="15" s="1"/>
  <c r="E75" i="15"/>
  <c r="E71" i="15" s="1"/>
  <c r="E70" i="15" s="1"/>
  <c r="E69" i="15" s="1"/>
  <c r="E8" i="15" s="1"/>
  <c r="D75" i="15"/>
  <c r="C75" i="15"/>
  <c r="E72" i="15"/>
  <c r="D72" i="15"/>
  <c r="F72" i="15" s="1"/>
  <c r="C72" i="15"/>
  <c r="E65" i="15"/>
  <c r="E64" i="15" s="1"/>
  <c r="D65" i="15"/>
  <c r="D64" i="15" s="1"/>
  <c r="D63" i="15" s="1"/>
  <c r="C65" i="15"/>
  <c r="C64" i="15" s="1"/>
  <c r="C63" i="15" s="1"/>
  <c r="E61" i="15"/>
  <c r="F61" i="15" s="1"/>
  <c r="D61" i="15"/>
  <c r="C61" i="15"/>
  <c r="E60" i="15"/>
  <c r="F60" i="15" s="1"/>
  <c r="D60" i="15"/>
  <c r="F58" i="15"/>
  <c r="E58" i="15"/>
  <c r="D58" i="15"/>
  <c r="C58" i="15"/>
  <c r="E54" i="15"/>
  <c r="F54" i="15" s="1"/>
  <c r="D54" i="15"/>
  <c r="C54" i="15"/>
  <c r="E53" i="15"/>
  <c r="E52" i="15" s="1"/>
  <c r="D53" i="15"/>
  <c r="D52" i="15" s="1"/>
  <c r="C53" i="15"/>
  <c r="C52" i="15" s="1"/>
  <c r="E50" i="15"/>
  <c r="F50" i="15" s="1"/>
  <c r="D50" i="15"/>
  <c r="C50" i="15"/>
  <c r="E49" i="15"/>
  <c r="F49" i="15" s="1"/>
  <c r="D49" i="15"/>
  <c r="C49" i="15"/>
  <c r="E44" i="15"/>
  <c r="F44" i="15" s="1"/>
  <c r="D44" i="15"/>
  <c r="C44" i="15"/>
  <c r="E35" i="15"/>
  <c r="F35" i="15" s="1"/>
  <c r="D35" i="15"/>
  <c r="C35" i="15"/>
  <c r="E28" i="15"/>
  <c r="F28" i="15" s="1"/>
  <c r="D28" i="15"/>
  <c r="D23" i="15" s="1"/>
  <c r="C28" i="15"/>
  <c r="E24" i="15"/>
  <c r="F24" i="15" s="1"/>
  <c r="D24" i="15"/>
  <c r="C24" i="15"/>
  <c r="E20" i="15"/>
  <c r="D20" i="15"/>
  <c r="F20" i="15" s="1"/>
  <c r="C20" i="15"/>
  <c r="E18" i="15"/>
  <c r="F18" i="15" s="1"/>
  <c r="D18" i="15"/>
  <c r="D13" i="15" s="1"/>
  <c r="D12" i="15" s="1"/>
  <c r="D11" i="15" s="1"/>
  <c r="D7" i="15" s="1"/>
  <c r="C18" i="15"/>
  <c r="E14" i="15"/>
  <c r="F14" i="15" s="1"/>
  <c r="D14" i="15"/>
  <c r="C14" i="15"/>
  <c r="H8" i="8"/>
  <c r="G8" i="8"/>
  <c r="F7" i="8"/>
  <c r="F6" i="8" s="1"/>
  <c r="E7" i="8"/>
  <c r="E6" i="8" s="1"/>
  <c r="D7" i="8"/>
  <c r="D6" i="8" s="1"/>
  <c r="C7" i="8"/>
  <c r="C6" i="8" s="1"/>
  <c r="H15" i="5"/>
  <c r="G15" i="5"/>
  <c r="F14" i="5"/>
  <c r="E14" i="5"/>
  <c r="D14" i="5"/>
  <c r="C14" i="5"/>
  <c r="G14" i="5" s="1"/>
  <c r="H13" i="5"/>
  <c r="G13" i="5"/>
  <c r="H12" i="5"/>
  <c r="G12" i="5"/>
  <c r="F12" i="5"/>
  <c r="F11" i="5" s="1"/>
  <c r="E12" i="5"/>
  <c r="D12" i="5"/>
  <c r="D11" i="5" s="1"/>
  <c r="C12" i="5"/>
  <c r="H10" i="5"/>
  <c r="G10" i="5"/>
  <c r="F9" i="5"/>
  <c r="G9" i="5" s="1"/>
  <c r="E9" i="5"/>
  <c r="E6" i="5" s="1"/>
  <c r="D9" i="5"/>
  <c r="C9" i="5"/>
  <c r="H8" i="5"/>
  <c r="G8" i="5"/>
  <c r="F7" i="5"/>
  <c r="E7" i="5"/>
  <c r="D7" i="5"/>
  <c r="C7" i="5"/>
  <c r="C6" i="5" s="1"/>
  <c r="L76" i="3"/>
  <c r="K76" i="3"/>
  <c r="J75" i="3"/>
  <c r="J74" i="3" s="1"/>
  <c r="I75" i="3"/>
  <c r="I74" i="3" s="1"/>
  <c r="H75" i="3"/>
  <c r="H74" i="3" s="1"/>
  <c r="G75" i="3"/>
  <c r="L73" i="3"/>
  <c r="K73" i="3"/>
  <c r="J72" i="3"/>
  <c r="I72" i="3"/>
  <c r="L72" i="3" s="1"/>
  <c r="H72" i="3"/>
  <c r="G72" i="3"/>
  <c r="K72" i="3" s="1"/>
  <c r="L71" i="3"/>
  <c r="K71" i="3"/>
  <c r="L70" i="3"/>
  <c r="K70" i="3"/>
  <c r="L69" i="3"/>
  <c r="K69" i="3"/>
  <c r="L68" i="3"/>
  <c r="K68" i="3"/>
  <c r="L67" i="3"/>
  <c r="K67" i="3"/>
  <c r="J66" i="3"/>
  <c r="J65" i="3" s="1"/>
  <c r="J64" i="3" s="1"/>
  <c r="I66" i="3"/>
  <c r="I65" i="3" s="1"/>
  <c r="H66" i="3"/>
  <c r="G66" i="3"/>
  <c r="K66" i="3" s="1"/>
  <c r="L63" i="3"/>
  <c r="K63" i="3"/>
  <c r="J62" i="3"/>
  <c r="I62" i="3"/>
  <c r="I61" i="3" s="1"/>
  <c r="H62" i="3"/>
  <c r="G62" i="3"/>
  <c r="G61" i="3" s="1"/>
  <c r="J61" i="3"/>
  <c r="H61" i="3"/>
  <c r="L60" i="3"/>
  <c r="K60" i="3"/>
  <c r="L59" i="3"/>
  <c r="K59" i="3"/>
  <c r="L58" i="3"/>
  <c r="K58" i="3"/>
  <c r="L57" i="3"/>
  <c r="K57" i="3"/>
  <c r="J56" i="3"/>
  <c r="I56" i="3"/>
  <c r="L56" i="3" s="1"/>
  <c r="H56" i="3"/>
  <c r="G56" i="3"/>
  <c r="K56" i="3" s="1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J47" i="3"/>
  <c r="K47" i="3" s="1"/>
  <c r="I47" i="3"/>
  <c r="L47" i="3" s="1"/>
  <c r="H47" i="3"/>
  <c r="L46" i="3"/>
  <c r="K46" i="3"/>
  <c r="L45" i="3"/>
  <c r="K45" i="3"/>
  <c r="L44" i="3"/>
  <c r="K44" i="3"/>
  <c r="L43" i="3"/>
  <c r="K43" i="3"/>
  <c r="L42" i="3"/>
  <c r="K42" i="3"/>
  <c r="L41" i="3"/>
  <c r="K41" i="3"/>
  <c r="J40" i="3"/>
  <c r="I40" i="3"/>
  <c r="L40" i="3" s="1"/>
  <c r="H40" i="3"/>
  <c r="G40" i="3"/>
  <c r="K40" i="3" s="1"/>
  <c r="L39" i="3"/>
  <c r="K39" i="3"/>
  <c r="L38" i="3"/>
  <c r="K38" i="3"/>
  <c r="L37" i="3"/>
  <c r="K37" i="3"/>
  <c r="J36" i="3"/>
  <c r="I36" i="3"/>
  <c r="H36" i="3"/>
  <c r="G36" i="3"/>
  <c r="K36" i="3" s="1"/>
  <c r="J35" i="3"/>
  <c r="L34" i="3"/>
  <c r="K34" i="3"/>
  <c r="L33" i="3"/>
  <c r="K33" i="3"/>
  <c r="J32" i="3"/>
  <c r="L32" i="3" s="1"/>
  <c r="I32" i="3"/>
  <c r="H32" i="3"/>
  <c r="G32" i="3"/>
  <c r="K32" i="3" s="1"/>
  <c r="L31" i="3"/>
  <c r="K31" i="3"/>
  <c r="J30" i="3"/>
  <c r="L30" i="3" s="1"/>
  <c r="I30" i="3"/>
  <c r="H30" i="3"/>
  <c r="G30" i="3"/>
  <c r="L29" i="3"/>
  <c r="K29" i="3"/>
  <c r="L28" i="3"/>
  <c r="K28" i="3"/>
  <c r="L27" i="3"/>
  <c r="K27" i="3"/>
  <c r="J26" i="3"/>
  <c r="K26" i="3" s="1"/>
  <c r="I26" i="3"/>
  <c r="I25" i="3" s="1"/>
  <c r="H26" i="3"/>
  <c r="H25" i="3" s="1"/>
  <c r="G26" i="3"/>
  <c r="L18" i="3"/>
  <c r="K18" i="3"/>
  <c r="L17" i="3"/>
  <c r="K17" i="3"/>
  <c r="J16" i="3"/>
  <c r="L16" i="3" s="1"/>
  <c r="I16" i="3"/>
  <c r="I15" i="3" s="1"/>
  <c r="H16" i="3"/>
  <c r="H15" i="3" s="1"/>
  <c r="G16" i="3"/>
  <c r="L14" i="3"/>
  <c r="K14" i="3"/>
  <c r="J13" i="3"/>
  <c r="I13" i="3"/>
  <c r="L13" i="3" s="1"/>
  <c r="H13" i="3"/>
  <c r="H12" i="3" s="1"/>
  <c r="G13" i="3"/>
  <c r="K13" i="3" s="1"/>
  <c r="J12" i="3"/>
  <c r="G12" i="3"/>
  <c r="K12" i="3" s="1"/>
  <c r="F52" i="15" l="1"/>
  <c r="K30" i="3"/>
  <c r="E13" i="15"/>
  <c r="K61" i="3"/>
  <c r="L61" i="3"/>
  <c r="E11" i="5"/>
  <c r="H11" i="5" s="1"/>
  <c r="F53" i="15"/>
  <c r="D6" i="5"/>
  <c r="C13" i="15"/>
  <c r="L26" i="3"/>
  <c r="J25" i="3"/>
  <c r="E23" i="15"/>
  <c r="F23" i="15" s="1"/>
  <c r="K16" i="3"/>
  <c r="F6" i="5"/>
  <c r="L74" i="3"/>
  <c r="F102" i="15"/>
  <c r="H6" i="8"/>
  <c r="K75" i="3"/>
  <c r="G6" i="8"/>
  <c r="F75" i="15"/>
  <c r="G74" i="3"/>
  <c r="H35" i="3"/>
  <c r="H24" i="3" s="1"/>
  <c r="C23" i="15"/>
  <c r="C12" i="15" s="1"/>
  <c r="C11" i="15" s="1"/>
  <c r="C7" i="15" s="1"/>
  <c r="H7" i="5"/>
  <c r="G7" i="5"/>
  <c r="H6" i="5"/>
  <c r="G6" i="5"/>
  <c r="J15" i="3"/>
  <c r="E63" i="15"/>
  <c r="F63" i="15" s="1"/>
  <c r="F64" i="15"/>
  <c r="F65" i="15"/>
  <c r="D106" i="15"/>
  <c r="F103" i="15"/>
  <c r="G7" i="8"/>
  <c r="I12" i="3"/>
  <c r="H11" i="3"/>
  <c r="H10" i="3" s="1"/>
  <c r="G15" i="3"/>
  <c r="C11" i="5"/>
  <c r="G11" i="5" s="1"/>
  <c r="G65" i="3"/>
  <c r="K65" i="3" s="1"/>
  <c r="K62" i="3"/>
  <c r="G35" i="3"/>
  <c r="K35" i="3" s="1"/>
  <c r="G25" i="3"/>
  <c r="H65" i="3"/>
  <c r="H64" i="3" s="1"/>
  <c r="L75" i="3"/>
  <c r="I64" i="3"/>
  <c r="L64" i="3" s="1"/>
  <c r="L65" i="3"/>
  <c r="L66" i="3"/>
  <c r="L62" i="3"/>
  <c r="I35" i="3"/>
  <c r="I24" i="3" s="1"/>
  <c r="L36" i="3"/>
  <c r="H9" i="5"/>
  <c r="H7" i="8"/>
  <c r="H14" i="5"/>
  <c r="F96" i="15"/>
  <c r="D95" i="15"/>
  <c r="F95" i="15" s="1"/>
  <c r="F97" i="15"/>
  <c r="F93" i="15"/>
  <c r="D71" i="15"/>
  <c r="L25" i="3" l="1"/>
  <c r="J24" i="3"/>
  <c r="J23" i="3" s="1"/>
  <c r="K25" i="3"/>
  <c r="E12" i="15"/>
  <c r="F13" i="15"/>
  <c r="H23" i="3"/>
  <c r="G64" i="3"/>
  <c r="K64" i="3" s="1"/>
  <c r="K74" i="3"/>
  <c r="J11" i="3"/>
  <c r="J10" i="3" s="1"/>
  <c r="L15" i="3"/>
  <c r="F106" i="15"/>
  <c r="D105" i="15"/>
  <c r="F105" i="15" s="1"/>
  <c r="L12" i="3"/>
  <c r="I11" i="3"/>
  <c r="G11" i="3"/>
  <c r="K15" i="3"/>
  <c r="G24" i="3"/>
  <c r="K24" i="3" s="1"/>
  <c r="L35" i="3"/>
  <c r="I23" i="3"/>
  <c r="L23" i="3" s="1"/>
  <c r="L24" i="3"/>
  <c r="D70" i="15"/>
  <c r="F71" i="15"/>
  <c r="E11" i="15" l="1"/>
  <c r="F12" i="15"/>
  <c r="I10" i="3"/>
  <c r="L10" i="3" s="1"/>
  <c r="L11" i="3"/>
  <c r="G10" i="3"/>
  <c r="K10" i="3" s="1"/>
  <c r="K11" i="3"/>
  <c r="G23" i="3"/>
  <c r="K23" i="3" s="1"/>
  <c r="F70" i="15"/>
  <c r="D69" i="15"/>
  <c r="E7" i="15" l="1"/>
  <c r="F7" i="15" s="1"/>
  <c r="F11" i="15"/>
  <c r="F69" i="15"/>
  <c r="D8" i="15"/>
  <c r="F8" i="15" s="1"/>
</calcChain>
</file>

<file path=xl/sharedStrings.xml><?xml version="1.0" encoding="utf-8"?>
<sst xmlns="http://schemas.openxmlformats.org/spreadsheetml/2006/main" count="459" uniqueCount="193">
  <si>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</si>
  <si>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</si>
  <si>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</si>
  <si>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</si>
  <si>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</si>
  <si>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</si>
  <si>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</si>
  <si>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</si>
  <si>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</si>
  <si>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</si>
  <si>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</si>
  <si>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</si>
  <si>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</si>
  <si>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</si>
  <si>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</si>
  <si>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</si>
  <si>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</si>
  <si>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</si>
  <si>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</si>
  <si>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</si>
  <si>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</si>
  <si>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</si>
  <si>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</si>
  <si>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</si>
  <si>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</si>
  <si>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</si>
  <si>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</si>
  <si>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</si>
  <si>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</si>
  <si>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</si>
  <si>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</si>
  <si>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</si>
  <si>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</si>
  <si>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</si>
  <si>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</si>
  <si>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</si>
  <si>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</si>
  <si>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</si>
  <si>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</si>
  <si>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</si>
  <si>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</si>
  <si>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</si>
  <si>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</si>
  <si>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</si>
  <si>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</si>
  <si>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</si>
  <si>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</si>
  <si>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</si>
  <si>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</si>
  <si>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</si>
  <si>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</si>
  <si>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</si>
  <si>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</si>
  <si>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</si>
  <si>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</si>
  <si>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</si>
  <si>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</si>
  <si>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</si>
  <si>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</si>
  <si>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</si>
  <si>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</si>
  <si>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</si>
  <si>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</si>
  <si>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</si>
  <si>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</si>
  <si>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</si>
  <si>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</si>
  <si>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</si>
  <si>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</si>
  <si>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</si>
  <si>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</si>
  <si>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</si>
  <si>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</si>
  <si>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</si>
  <si>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</si>
  <si>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</si>
  <si>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</si>
  <si>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</si>
  <si>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</si>
  <si>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</si>
  <si>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</si>
  <si>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</si>
  <si>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</si>
  <si>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</si>
  <si>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</si>
  <si>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</si>
  <si>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</si>
  <si>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</si>
  <si>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</si>
  <si>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</si>
  <si>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</si>
  <si>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</si>
  <si>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</si>
  <si>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</si>
  <si>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</si>
  <si>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</si>
  <si>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</si>
  <si>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</si>
  <si>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</si>
  <si>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</si>
  <si>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</si>
  <si>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</si>
  <si>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</si>
  <si>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</si>
  <si>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</si>
  <si>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</si>
  <si>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</si>
  <si>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</si>
  <si>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</si>
  <si>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</si>
  <si>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</si>
  <si>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</si>
  <si>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</si>
  <si>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</si>
  <si>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</si>
  <si>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</si>
  <si>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</si>
  <si>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</si>
  <si>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</si>
  <si>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</si>
  <si>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</si>
  <si>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</si>
  <si>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</si>
  <si>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</si>
  <si>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</si>
  <si>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</si>
  <si>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</si>
  <si>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</si>
  <si>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</si>
  <si>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</si>
  <si>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</si>
  <si>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</si>
  <si>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</si>
  <si>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</si>
  <si>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</si>
  <si>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</si>
  <si>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</si>
  <si>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</si>
  <si>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</si>
  <si>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</si>
  <si>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</si>
  <si>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</si>
  <si>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</si>
  <si>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</si>
  <si>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</si>
  <si>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</si>
  <si>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</si>
  <si>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</si>
  <si>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</si>
  <si>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</si>
  <si>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</si>
  <si>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</si>
  <si>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</si>
  <si>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</si>
  <si>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</si>
  <si>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</si>
  <si>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</si>
  <si>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</si>
  <si>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</si>
  <si>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</si>
  <si>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</si>
  <si>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</si>
  <si>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</si>
  <si>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4226</t>
  </si>
  <si>
    <t>SPORTSKA I GLAZBENA OPREMA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</si>
  <si>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</si>
  <si>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</si>
  <si>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</si>
  <si>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</si>
  <si>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</si>
  <si>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</si>
  <si>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</si>
  <si>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</si>
  <si>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</si>
  <si>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</si>
  <si>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</si>
  <si>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</si>
  <si>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</si>
  <si>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3 Javni red i sigurnost</t>
  </si>
  <si>
    <t>0340 Zatvori</t>
  </si>
  <si>
    <t>025 - ZATVOR U OSIJEKU</t>
  </si>
  <si>
    <t>15</t>
  </si>
  <si>
    <t>11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</si>
  <si>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</si>
  <si>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</si>
  <si>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</si>
  <si>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</si>
  <si>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</si>
  <si>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</si>
  <si>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A630113</t>
  </si>
  <si>
    <t>Izvršavanje kazne zatvora, mjere pritvora i odgojne mjere (iz evidencijskih prihoda)</t>
  </si>
  <si>
    <t>Vlastiti prihodi</t>
  </si>
  <si>
    <t>3252- ZATVOR U OSIJEKU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</si>
</sst>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zoomScaleNormal="100" workbookViewId="0">
      <selection activeCell="J25" sqref="J2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6" t="s">
        <v>45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0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6" t="s">
        <v>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9"/>
    </row>
    <row r="4" spans="2:13" ht="17.4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6" t="s">
        <v>24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8"/>
    </row>
    <row r="6" spans="2:13" ht="18" customHeigh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6" t="s">
        <v>32</v>
      </c>
      <c r="C7" s="96"/>
      <c r="D7" s="96"/>
      <c r="E7" s="96"/>
      <c r="F7" s="96"/>
      <c r="G7" s="5"/>
      <c r="H7" s="6"/>
      <c r="I7" s="6"/>
      <c r="J7" s="6"/>
      <c r="K7" s="22"/>
      <c r="L7" s="22"/>
    </row>
    <row r="8" spans="2:13" ht="25.5" x14ac:dyDescent="0.25">
      <c r="B8" s="99" t="s">
        <v>3</v>
      </c>
      <c r="C8" s="99"/>
      <c r="D8" s="99"/>
      <c r="E8" s="99"/>
      <c r="F8" s="99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3">
      <c r="B9" s="113">
        <v>1</v>
      </c>
      <c r="C9" s="113"/>
      <c r="D9" s="113"/>
      <c r="E9" s="113"/>
      <c r="F9" s="114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4.45" x14ac:dyDescent="0.3">
      <c r="B10" s="97" t="s">
        <v>8</v>
      </c>
      <c r="C10" s="98"/>
      <c r="D10" s="98"/>
      <c r="E10" s="98"/>
      <c r="F10" s="111"/>
      <c r="G10" s="85">
        <v>2776103.56</v>
      </c>
      <c r="H10" s="86">
        <v>3361572</v>
      </c>
      <c r="I10" s="86">
        <v>3355910</v>
      </c>
      <c r="J10" s="86">
        <v>3266943.15</v>
      </c>
      <c r="K10" s="86"/>
      <c r="L10" s="86"/>
    </row>
    <row r="11" spans="2:13" ht="14.45" x14ac:dyDescent="0.3">
      <c r="B11" s="112" t="s">
        <v>7</v>
      </c>
      <c r="C11" s="111"/>
      <c r="D11" s="111"/>
      <c r="E11" s="111"/>
      <c r="F11" s="111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ht="14.45" x14ac:dyDescent="0.3">
      <c r="B12" s="108" t="s">
        <v>0</v>
      </c>
      <c r="C12" s="109"/>
      <c r="D12" s="109"/>
      <c r="E12" s="109"/>
      <c r="F12" s="110"/>
      <c r="G12" s="87">
        <f>G10+G11</f>
        <v>2776103.56</v>
      </c>
      <c r="H12" s="87">
        <v>3361572</v>
      </c>
      <c r="I12" s="87">
        <f t="shared" ref="I12" si="0">I10+I11</f>
        <v>3355910</v>
      </c>
      <c r="J12" s="87">
        <v>3266943.15</v>
      </c>
      <c r="K12" s="88">
        <f>J12/G12*100</f>
        <v>117.68088183280885</v>
      </c>
      <c r="L12" s="88">
        <f>J12/I12*100</f>
        <v>97.348950061235257</v>
      </c>
    </row>
    <row r="13" spans="2:13" ht="14.45" x14ac:dyDescent="0.3">
      <c r="B13" s="117" t="s">
        <v>9</v>
      </c>
      <c r="C13" s="98"/>
      <c r="D13" s="98"/>
      <c r="E13" s="98"/>
      <c r="F13" s="98"/>
      <c r="G13" s="89">
        <v>2733605.32</v>
      </c>
      <c r="H13" s="86">
        <v>3310975</v>
      </c>
      <c r="I13" s="86">
        <v>3265454</v>
      </c>
      <c r="J13" s="86">
        <v>3152241.5</v>
      </c>
      <c r="K13" s="86"/>
      <c r="L13" s="86"/>
    </row>
    <row r="14" spans="2:13" ht="14.45" x14ac:dyDescent="0.3">
      <c r="B14" s="112" t="s">
        <v>10</v>
      </c>
      <c r="C14" s="111"/>
      <c r="D14" s="111"/>
      <c r="E14" s="111"/>
      <c r="F14" s="111"/>
      <c r="G14" s="85">
        <v>27988.97</v>
      </c>
      <c r="H14" s="86">
        <v>50597</v>
      </c>
      <c r="I14" s="86">
        <v>90456</v>
      </c>
      <c r="J14" s="86">
        <v>90448.94</v>
      </c>
      <c r="K14" s="86"/>
      <c r="L14" s="86"/>
    </row>
    <row r="15" spans="2:13" ht="14.45" x14ac:dyDescent="0.3">
      <c r="B15" s="14" t="s">
        <v>1</v>
      </c>
      <c r="C15" s="15"/>
      <c r="D15" s="15"/>
      <c r="E15" s="15"/>
      <c r="F15" s="15"/>
      <c r="G15" s="87">
        <f>G13+G14</f>
        <v>2761594.29</v>
      </c>
      <c r="H15" s="87">
        <v>3361572</v>
      </c>
      <c r="I15" s="87">
        <f t="shared" ref="I15:J15" si="1">I13+I14</f>
        <v>3355910</v>
      </c>
      <c r="J15" s="87">
        <f t="shared" si="1"/>
        <v>3242690.44</v>
      </c>
      <c r="K15" s="88">
        <f>J15/G15*100</f>
        <v>117.42095686329073</v>
      </c>
      <c r="L15" s="88">
        <f>J15/I15*100</f>
        <v>96.626263517198012</v>
      </c>
    </row>
    <row r="16" spans="2:13" x14ac:dyDescent="0.25">
      <c r="B16" s="116" t="s">
        <v>2</v>
      </c>
      <c r="C16" s="109"/>
      <c r="D16" s="109"/>
      <c r="E16" s="109"/>
      <c r="F16" s="109"/>
      <c r="G16" s="90">
        <f>G12-G15</f>
        <v>14509.270000000019</v>
      </c>
      <c r="H16" s="90">
        <f t="shared" ref="H16:J16" si="2">H12-H15</f>
        <v>0</v>
      </c>
      <c r="I16" s="90">
        <f t="shared" si="2"/>
        <v>0</v>
      </c>
      <c r="J16" s="90">
        <f t="shared" si="2"/>
        <v>24252.709999999963</v>
      </c>
      <c r="K16" s="88">
        <f>J16/G16*100</f>
        <v>167.15320619162736</v>
      </c>
      <c r="L16" s="88" t="e">
        <f>J16/I16*100</f>
        <v>#DIV/0!</v>
      </c>
    </row>
    <row r="17" spans="1:49" ht="17.45" x14ac:dyDescent="0.3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6" t="s">
        <v>29</v>
      </c>
      <c r="C18" s="96"/>
      <c r="D18" s="96"/>
      <c r="E18" s="96"/>
      <c r="F18" s="96"/>
      <c r="G18" s="7"/>
      <c r="H18" s="7"/>
      <c r="I18" s="7"/>
      <c r="J18" s="7"/>
      <c r="K18" s="1"/>
      <c r="L18" s="1"/>
      <c r="M18" s="1"/>
    </row>
    <row r="19" spans="1:49" ht="25.5" x14ac:dyDescent="0.25">
      <c r="B19" s="99" t="s">
        <v>3</v>
      </c>
      <c r="C19" s="99"/>
      <c r="D19" s="99"/>
      <c r="E19" s="99"/>
      <c r="F19" s="99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3">
      <c r="B20" s="100">
        <v>1</v>
      </c>
      <c r="C20" s="101"/>
      <c r="D20" s="101"/>
      <c r="E20" s="101"/>
      <c r="F20" s="101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7" t="s">
        <v>11</v>
      </c>
      <c r="C21" s="102"/>
      <c r="D21" s="102"/>
      <c r="E21" s="102"/>
      <c r="F21" s="102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ht="14.45" x14ac:dyDescent="0.3">
      <c r="B22" s="97" t="s">
        <v>12</v>
      </c>
      <c r="C22" s="98"/>
      <c r="D22" s="98"/>
      <c r="E22" s="98"/>
      <c r="F22" s="98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3">
      <c r="B23" s="103" t="s">
        <v>23</v>
      </c>
      <c r="C23" s="104"/>
      <c r="D23" s="104"/>
      <c r="E23" s="104"/>
      <c r="F23" s="105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3">
      <c r="A24"/>
      <c r="B24" s="97" t="s">
        <v>5</v>
      </c>
      <c r="C24" s="98"/>
      <c r="D24" s="98"/>
      <c r="E24" s="98"/>
      <c r="F24" s="98"/>
      <c r="G24" s="89">
        <v>17047.48</v>
      </c>
      <c r="H24" s="86"/>
      <c r="I24" s="86"/>
      <c r="J24" s="86">
        <v>31579.69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7" t="s">
        <v>28</v>
      </c>
      <c r="C25" s="98"/>
      <c r="D25" s="98"/>
      <c r="E25" s="98"/>
      <c r="F25" s="98"/>
      <c r="G25" s="89">
        <v>31579.69</v>
      </c>
      <c r="H25" s="86"/>
      <c r="I25" s="86"/>
      <c r="J25" s="124">
        <v>55832.4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14.45" x14ac:dyDescent="0.3">
      <c r="A26" s="35"/>
      <c r="B26" s="103" t="s">
        <v>30</v>
      </c>
      <c r="C26" s="104"/>
      <c r="D26" s="104"/>
      <c r="E26" s="104"/>
      <c r="F26" s="105"/>
      <c r="G26" s="94">
        <f>G24+G25</f>
        <v>48627.17</v>
      </c>
      <c r="H26" s="94">
        <f t="shared" ref="H26:J26" si="4">H24+H25</f>
        <v>0</v>
      </c>
      <c r="I26" s="94">
        <f t="shared" si="4"/>
        <v>0</v>
      </c>
      <c r="J26" s="94">
        <f t="shared" si="4"/>
        <v>87412.09</v>
      </c>
      <c r="K26" s="93">
        <f>J26/G26*100</f>
        <v>179.75977216029639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5" t="s">
        <v>31</v>
      </c>
      <c r="C27" s="115"/>
      <c r="D27" s="115"/>
      <c r="E27" s="115"/>
      <c r="F27" s="115"/>
      <c r="G27" s="94">
        <f>G16+G26</f>
        <v>63136.440000000017</v>
      </c>
      <c r="H27" s="94">
        <f t="shared" ref="H27:J27" si="5">H16+H26</f>
        <v>0</v>
      </c>
      <c r="I27" s="94">
        <f t="shared" si="5"/>
        <v>0</v>
      </c>
      <c r="J27" s="94">
        <f t="shared" si="5"/>
        <v>111664.79999999996</v>
      </c>
      <c r="K27" s="93">
        <f>J27/G27*100</f>
        <v>176.86268025248165</v>
      </c>
      <c r="L27" s="93" t="e">
        <f>J27/I27*100</f>
        <v>#DIV/0!</v>
      </c>
    </row>
    <row r="29" spans="1:49" ht="14.45" x14ac:dyDescent="0.3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5" t="s">
        <v>39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49" ht="15" customHeight="1" x14ac:dyDescent="0.25">
      <c r="B31" s="95" t="s">
        <v>40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49" ht="15" customHeight="1" x14ac:dyDescent="0.25">
      <c r="B32" s="95" t="s">
        <v>27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2:12" ht="36.75" customHeight="1" x14ac:dyDescent="0.2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2:12" ht="15" customHeight="1" x14ac:dyDescent="0.25">
      <c r="B34" s="107" t="s">
        <v>41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x14ac:dyDescent="0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77"/>
  <sheetViews>
    <sheetView view="pageBreakPreview" zoomScale="60" zoomScaleNormal="90" workbookViewId="0">
      <selection activeCell="I24" sqref="I2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7.45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6" t="s">
        <v>26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7.45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6" t="s">
        <v>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2:12" ht="17.45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ht="14.45" x14ac:dyDescent="0.3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ht="14.45" x14ac:dyDescent="0.3">
      <c r="B10" s="65"/>
      <c r="C10" s="66"/>
      <c r="D10" s="67"/>
      <c r="E10" s="68"/>
      <c r="F10" s="60" t="s">
        <v>42</v>
      </c>
      <c r="G10" s="65">
        <f>G11</f>
        <v>2776103.5599999996</v>
      </c>
      <c r="H10" s="65">
        <f>H11</f>
        <v>3361572</v>
      </c>
      <c r="I10" s="65">
        <f>I11</f>
        <v>3355910</v>
      </c>
      <c r="J10" s="65">
        <f>J11</f>
        <v>3266943.1500000004</v>
      </c>
      <c r="K10" s="69">
        <f t="shared" ref="K10:K18" si="0">(J10*100)/G10</f>
        <v>117.68088183280889</v>
      </c>
      <c r="L10" s="69">
        <f t="shared" ref="L10:L18" si="1">(J10*100)/I10</f>
        <v>97.348950061235271</v>
      </c>
    </row>
    <row r="11" spans="2:12" ht="14.45" x14ac:dyDescent="0.3">
      <c r="B11" s="65" t="s">
        <v>55</v>
      </c>
      <c r="C11" s="65"/>
      <c r="D11" s="65"/>
      <c r="E11" s="65"/>
      <c r="F11" s="65" t="s">
        <v>56</v>
      </c>
      <c r="G11" s="65">
        <f>G12+G15</f>
        <v>2776103.5599999996</v>
      </c>
      <c r="H11" s="65">
        <f>H12+H15</f>
        <v>3361572</v>
      </c>
      <c r="I11" s="65">
        <f>I12+I15</f>
        <v>3355910</v>
      </c>
      <c r="J11" s="65">
        <f>J12+J15</f>
        <v>3266943.1500000004</v>
      </c>
      <c r="K11" s="65">
        <f t="shared" si="0"/>
        <v>117.68088183280889</v>
      </c>
      <c r="L11" s="65">
        <f t="shared" si="1"/>
        <v>97.348950061235271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54964.86</v>
      </c>
      <c r="H12" s="65">
        <f t="shared" si="2"/>
        <v>32159</v>
      </c>
      <c r="I12" s="65">
        <f t="shared" si="2"/>
        <v>36985</v>
      </c>
      <c r="J12" s="65">
        <f t="shared" si="2"/>
        <v>61194.81</v>
      </c>
      <c r="K12" s="65">
        <f t="shared" si="0"/>
        <v>111.33442348438621</v>
      </c>
      <c r="L12" s="65">
        <f t="shared" si="1"/>
        <v>165.45845613086385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54964.86</v>
      </c>
      <c r="H13" s="65">
        <f t="shared" si="2"/>
        <v>32159</v>
      </c>
      <c r="I13" s="65">
        <f t="shared" si="2"/>
        <v>36985</v>
      </c>
      <c r="J13" s="65">
        <f t="shared" si="2"/>
        <v>61194.81</v>
      </c>
      <c r="K13" s="65">
        <f t="shared" si="0"/>
        <v>111.33442348438621</v>
      </c>
      <c r="L13" s="65">
        <f t="shared" si="1"/>
        <v>165.45845613086385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54964.86</v>
      </c>
      <c r="H14" s="66">
        <v>32159</v>
      </c>
      <c r="I14" s="66">
        <v>36985</v>
      </c>
      <c r="J14" s="66">
        <v>61194.81</v>
      </c>
      <c r="K14" s="66">
        <f t="shared" si="0"/>
        <v>111.33442348438621</v>
      </c>
      <c r="L14" s="66">
        <f t="shared" si="1"/>
        <v>165.45845613086385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>G16</f>
        <v>2721138.6999999997</v>
      </c>
      <c r="H15" s="65">
        <f>H16</f>
        <v>3329413</v>
      </c>
      <c r="I15" s="65">
        <f>I16</f>
        <v>3318925</v>
      </c>
      <c r="J15" s="65">
        <f>J16</f>
        <v>3205748.3400000003</v>
      </c>
      <c r="K15" s="65">
        <f t="shared" si="0"/>
        <v>117.80907529630889</v>
      </c>
      <c r="L15" s="65">
        <f t="shared" si="1"/>
        <v>96.589960303411516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>G17+G18</f>
        <v>2721138.6999999997</v>
      </c>
      <c r="H16" s="65">
        <f>H17+H18</f>
        <v>3329413</v>
      </c>
      <c r="I16" s="65">
        <f>I17+I18</f>
        <v>3318925</v>
      </c>
      <c r="J16" s="65">
        <f>J17+J18</f>
        <v>3205748.3400000003</v>
      </c>
      <c r="K16" s="65">
        <f t="shared" si="0"/>
        <v>117.80907529630889</v>
      </c>
      <c r="L16" s="65">
        <f t="shared" si="1"/>
        <v>96.589960303411516</v>
      </c>
    </row>
    <row r="17" spans="2:12" ht="14.45" x14ac:dyDescent="0.3">
      <c r="B17" s="66"/>
      <c r="C17" s="66"/>
      <c r="D17" s="66"/>
      <c r="E17" s="66" t="s">
        <v>67</v>
      </c>
      <c r="F17" s="66" t="s">
        <v>68</v>
      </c>
      <c r="G17" s="66">
        <v>2703922.63</v>
      </c>
      <c r="H17" s="66">
        <v>3288903</v>
      </c>
      <c r="I17" s="66">
        <v>3242101</v>
      </c>
      <c r="J17" s="66">
        <v>3128925.18</v>
      </c>
      <c r="K17" s="66">
        <f t="shared" si="0"/>
        <v>115.71799966776416</v>
      </c>
      <c r="L17" s="66">
        <f t="shared" si="1"/>
        <v>96.509182779931905</v>
      </c>
    </row>
    <row r="18" spans="2:12" ht="14.45" x14ac:dyDescent="0.3">
      <c r="B18" s="66"/>
      <c r="C18" s="66"/>
      <c r="D18" s="66"/>
      <c r="E18" s="66" t="s">
        <v>69</v>
      </c>
      <c r="F18" s="66" t="s">
        <v>70</v>
      </c>
      <c r="G18" s="66">
        <v>17216.07</v>
      </c>
      <c r="H18" s="66">
        <v>40510</v>
      </c>
      <c r="I18" s="66">
        <v>76824</v>
      </c>
      <c r="J18" s="66">
        <v>76823.16</v>
      </c>
      <c r="K18" s="66">
        <f t="shared" si="0"/>
        <v>446.22936593543125</v>
      </c>
      <c r="L18" s="66">
        <f t="shared" si="1"/>
        <v>99.998906591690101</v>
      </c>
    </row>
    <row r="19" spans="2:12" ht="14.45" x14ac:dyDescent="0.3">
      <c r="F19" s="35"/>
    </row>
    <row r="20" spans="2:12" ht="14.45" x14ac:dyDescent="0.3">
      <c r="F20" s="35"/>
    </row>
    <row r="21" spans="2:12" ht="36.75" customHeight="1" x14ac:dyDescent="0.25">
      <c r="B21" s="118" t="s">
        <v>3</v>
      </c>
      <c r="C21" s="119"/>
      <c r="D21" s="119"/>
      <c r="E21" s="119"/>
      <c r="F21" s="120"/>
      <c r="G21" s="28" t="s">
        <v>50</v>
      </c>
      <c r="H21" s="28" t="s">
        <v>47</v>
      </c>
      <c r="I21" s="28" t="s">
        <v>48</v>
      </c>
      <c r="J21" s="28" t="s">
        <v>51</v>
      </c>
      <c r="K21" s="28" t="s">
        <v>6</v>
      </c>
      <c r="L21" s="28" t="s">
        <v>22</v>
      </c>
    </row>
    <row r="22" spans="2:12" ht="14.45" x14ac:dyDescent="0.3">
      <c r="B22" s="121">
        <v>1</v>
      </c>
      <c r="C22" s="122"/>
      <c r="D22" s="122"/>
      <c r="E22" s="122"/>
      <c r="F22" s="123"/>
      <c r="G22" s="30">
        <v>2</v>
      </c>
      <c r="H22" s="30">
        <v>3</v>
      </c>
      <c r="I22" s="30">
        <v>4</v>
      </c>
      <c r="J22" s="30">
        <v>5</v>
      </c>
      <c r="K22" s="30" t="s">
        <v>13</v>
      </c>
      <c r="L22" s="30" t="s">
        <v>14</v>
      </c>
    </row>
    <row r="23" spans="2:12" ht="14.45" x14ac:dyDescent="0.3">
      <c r="B23" s="65"/>
      <c r="C23" s="66"/>
      <c r="D23" s="67"/>
      <c r="E23" s="68"/>
      <c r="F23" s="8" t="s">
        <v>21</v>
      </c>
      <c r="G23" s="65">
        <f>G24+G64</f>
        <v>2761594.29</v>
      </c>
      <c r="H23" s="65">
        <f>H24+H64</f>
        <v>3361572</v>
      </c>
      <c r="I23" s="65">
        <f>I24+I64</f>
        <v>3355910</v>
      </c>
      <c r="J23" s="65">
        <f>J24+J64</f>
        <v>3242690.4400000004</v>
      </c>
      <c r="K23" s="70">
        <f t="shared" ref="K23:K54" si="3">(J23*100)/G23</f>
        <v>117.42095686329075</v>
      </c>
      <c r="L23" s="70">
        <f t="shared" ref="L23:L54" si="4">(J23*100)/I23</f>
        <v>96.626263517198041</v>
      </c>
    </row>
    <row r="24" spans="2:12" ht="14.45" x14ac:dyDescent="0.3">
      <c r="B24" s="65" t="s">
        <v>71</v>
      </c>
      <c r="C24" s="65"/>
      <c r="D24" s="65"/>
      <c r="E24" s="65"/>
      <c r="F24" s="65" t="s">
        <v>72</v>
      </c>
      <c r="G24" s="65">
        <f>G25+G35+G61</f>
        <v>2733605.32</v>
      </c>
      <c r="H24" s="65">
        <f>H25+H35+H61</f>
        <v>3310975</v>
      </c>
      <c r="I24" s="65">
        <f>I25+I35+I61</f>
        <v>3265454</v>
      </c>
      <c r="J24" s="65">
        <f>J25+J35+J61</f>
        <v>3152241.5000000005</v>
      </c>
      <c r="K24" s="65">
        <f t="shared" si="3"/>
        <v>115.31443390664754</v>
      </c>
      <c r="L24" s="65">
        <f t="shared" si="4"/>
        <v>96.533024198166643</v>
      </c>
    </row>
    <row r="25" spans="2:12" ht="14.45" x14ac:dyDescent="0.3">
      <c r="B25" s="65"/>
      <c r="C25" s="65" t="s">
        <v>73</v>
      </c>
      <c r="D25" s="65"/>
      <c r="E25" s="65"/>
      <c r="F25" s="65" t="s">
        <v>74</v>
      </c>
      <c r="G25" s="65">
        <f>G26+G30+G32</f>
        <v>2154838.5499999998</v>
      </c>
      <c r="H25" s="65">
        <f>H26+H30+H32</f>
        <v>2566538</v>
      </c>
      <c r="I25" s="65">
        <f>I26+I30+I32</f>
        <v>2495616</v>
      </c>
      <c r="J25" s="65">
        <f>J26+J30+J32</f>
        <v>2494651.41</v>
      </c>
      <c r="K25" s="65">
        <f t="shared" si="3"/>
        <v>115.76975964162142</v>
      </c>
      <c r="L25" s="65">
        <f t="shared" si="4"/>
        <v>99.961348620941678</v>
      </c>
    </row>
    <row r="26" spans="2:12" x14ac:dyDescent="0.25">
      <c r="B26" s="65"/>
      <c r="C26" s="65"/>
      <c r="D26" s="65" t="s">
        <v>75</v>
      </c>
      <c r="E26" s="65"/>
      <c r="F26" s="65" t="s">
        <v>76</v>
      </c>
      <c r="G26" s="65">
        <f>G27+G28+G29</f>
        <v>1648137.93</v>
      </c>
      <c r="H26" s="65">
        <f>H27+H28+H29</f>
        <v>1957266</v>
      </c>
      <c r="I26" s="65">
        <f>I27+I28+I29</f>
        <v>1893911</v>
      </c>
      <c r="J26" s="65">
        <f>J27+J28+J29</f>
        <v>1893467.08</v>
      </c>
      <c r="K26" s="65">
        <f t="shared" si="3"/>
        <v>114.88523172329394</v>
      </c>
      <c r="L26" s="65">
        <f t="shared" si="4"/>
        <v>99.9765606725976</v>
      </c>
    </row>
    <row r="27" spans="2:12" x14ac:dyDescent="0.25">
      <c r="B27" s="66"/>
      <c r="C27" s="66"/>
      <c r="D27" s="66"/>
      <c r="E27" s="66" t="s">
        <v>77</v>
      </c>
      <c r="F27" s="66" t="s">
        <v>78</v>
      </c>
      <c r="G27" s="66">
        <v>1551357.14</v>
      </c>
      <c r="H27" s="66">
        <v>1836122</v>
      </c>
      <c r="I27" s="66">
        <v>1800767</v>
      </c>
      <c r="J27" s="66">
        <v>1800482.82</v>
      </c>
      <c r="K27" s="66">
        <f t="shared" si="3"/>
        <v>116.05856405185979</v>
      </c>
      <c r="L27" s="66">
        <f t="shared" si="4"/>
        <v>99.984218946704374</v>
      </c>
    </row>
    <row r="28" spans="2:12" x14ac:dyDescent="0.25">
      <c r="B28" s="66"/>
      <c r="C28" s="66"/>
      <c r="D28" s="66"/>
      <c r="E28" s="66" t="s">
        <v>79</v>
      </c>
      <c r="F28" s="66" t="s">
        <v>80</v>
      </c>
      <c r="G28" s="66">
        <v>95059.18</v>
      </c>
      <c r="H28" s="66">
        <v>119817</v>
      </c>
      <c r="I28" s="66">
        <v>92217</v>
      </c>
      <c r="J28" s="66">
        <v>92145.24</v>
      </c>
      <c r="K28" s="66">
        <f t="shared" si="3"/>
        <v>96.934604317015996</v>
      </c>
      <c r="L28" s="66">
        <f t="shared" si="4"/>
        <v>99.922183545333283</v>
      </c>
    </row>
    <row r="29" spans="2:12" x14ac:dyDescent="0.25">
      <c r="B29" s="66"/>
      <c r="C29" s="66"/>
      <c r="D29" s="66"/>
      <c r="E29" s="66" t="s">
        <v>81</v>
      </c>
      <c r="F29" s="66" t="s">
        <v>82</v>
      </c>
      <c r="G29" s="66">
        <v>1721.61</v>
      </c>
      <c r="H29" s="66">
        <v>1327</v>
      </c>
      <c r="I29" s="66">
        <v>927</v>
      </c>
      <c r="J29" s="66">
        <v>839.02</v>
      </c>
      <c r="K29" s="66">
        <f t="shared" si="3"/>
        <v>48.734614692061506</v>
      </c>
      <c r="L29" s="66">
        <f t="shared" si="4"/>
        <v>90.509169363538291</v>
      </c>
    </row>
    <row r="30" spans="2:12" ht="14.45" x14ac:dyDescent="0.3">
      <c r="B30" s="65"/>
      <c r="C30" s="65"/>
      <c r="D30" s="65" t="s">
        <v>83</v>
      </c>
      <c r="E30" s="65"/>
      <c r="F30" s="65" t="s">
        <v>84</v>
      </c>
      <c r="G30" s="65">
        <f>G31</f>
        <v>77996.850000000006</v>
      </c>
      <c r="H30" s="65">
        <f>H31</f>
        <v>106178</v>
      </c>
      <c r="I30" s="65">
        <f>I31</f>
        <v>116678</v>
      </c>
      <c r="J30" s="65">
        <f>J31</f>
        <v>116342.16</v>
      </c>
      <c r="K30" s="65">
        <f t="shared" si="3"/>
        <v>149.16263926043166</v>
      </c>
      <c r="L30" s="65">
        <f t="shared" si="4"/>
        <v>99.712165103961325</v>
      </c>
    </row>
    <row r="31" spans="2:12" ht="14.45" x14ac:dyDescent="0.3">
      <c r="B31" s="66"/>
      <c r="C31" s="66"/>
      <c r="D31" s="66"/>
      <c r="E31" s="66" t="s">
        <v>85</v>
      </c>
      <c r="F31" s="66" t="s">
        <v>84</v>
      </c>
      <c r="G31" s="66">
        <v>77996.850000000006</v>
      </c>
      <c r="H31" s="66">
        <v>106178</v>
      </c>
      <c r="I31" s="66">
        <v>116678</v>
      </c>
      <c r="J31" s="66">
        <v>116342.16</v>
      </c>
      <c r="K31" s="66">
        <f t="shared" si="3"/>
        <v>149.16263926043166</v>
      </c>
      <c r="L31" s="66">
        <f t="shared" si="4"/>
        <v>99.712165103961325</v>
      </c>
    </row>
    <row r="32" spans="2:12" x14ac:dyDescent="0.25">
      <c r="B32" s="65"/>
      <c r="C32" s="65"/>
      <c r="D32" s="65" t="s">
        <v>86</v>
      </c>
      <c r="E32" s="65"/>
      <c r="F32" s="65" t="s">
        <v>87</v>
      </c>
      <c r="G32" s="65">
        <f>G33+G34</f>
        <v>428703.77</v>
      </c>
      <c r="H32" s="65">
        <f>H33+H34</f>
        <v>503094</v>
      </c>
      <c r="I32" s="65">
        <f>I33+I34</f>
        <v>485027</v>
      </c>
      <c r="J32" s="65">
        <f>J33+J34</f>
        <v>484842.17000000004</v>
      </c>
      <c r="K32" s="65">
        <f t="shared" si="3"/>
        <v>113.09491633348595</v>
      </c>
      <c r="L32" s="65">
        <f t="shared" si="4"/>
        <v>99.961892843078857</v>
      </c>
    </row>
    <row r="33" spans="2:12" ht="14.45" x14ac:dyDescent="0.3">
      <c r="B33" s="66"/>
      <c r="C33" s="66"/>
      <c r="D33" s="66"/>
      <c r="E33" s="66" t="s">
        <v>88</v>
      </c>
      <c r="F33" s="66" t="s">
        <v>89</v>
      </c>
      <c r="G33" s="66">
        <v>181513.38</v>
      </c>
      <c r="H33" s="66">
        <v>205758</v>
      </c>
      <c r="I33" s="66">
        <v>207758</v>
      </c>
      <c r="J33" s="66">
        <v>207581.33</v>
      </c>
      <c r="K33" s="66">
        <f t="shared" si="3"/>
        <v>114.36144817533561</v>
      </c>
      <c r="L33" s="66">
        <f t="shared" si="4"/>
        <v>99.914963563376617</v>
      </c>
    </row>
    <row r="34" spans="2:12" ht="14.45" x14ac:dyDescent="0.3">
      <c r="B34" s="66"/>
      <c r="C34" s="66"/>
      <c r="D34" s="66"/>
      <c r="E34" s="66" t="s">
        <v>90</v>
      </c>
      <c r="F34" s="66" t="s">
        <v>91</v>
      </c>
      <c r="G34" s="66">
        <v>247190.39</v>
      </c>
      <c r="H34" s="66">
        <v>297336</v>
      </c>
      <c r="I34" s="66">
        <v>277269</v>
      </c>
      <c r="J34" s="66">
        <v>277260.84000000003</v>
      </c>
      <c r="K34" s="66">
        <f t="shared" si="3"/>
        <v>112.16489443622788</v>
      </c>
      <c r="L34" s="66">
        <f t="shared" si="4"/>
        <v>99.997057009618828</v>
      </c>
    </row>
    <row r="35" spans="2:12" ht="14.45" x14ac:dyDescent="0.3">
      <c r="B35" s="65"/>
      <c r="C35" s="65" t="s">
        <v>92</v>
      </c>
      <c r="D35" s="65"/>
      <c r="E35" s="65"/>
      <c r="F35" s="65" t="s">
        <v>93</v>
      </c>
      <c r="G35" s="65">
        <f>G36+G40+G47+G56</f>
        <v>576328.94999999995</v>
      </c>
      <c r="H35" s="65">
        <f>H36+H40+H47+H56</f>
        <v>742499</v>
      </c>
      <c r="I35" s="65">
        <f>I36+I40+I47+I56</f>
        <v>766725</v>
      </c>
      <c r="J35" s="65">
        <f>J36+J40+J47+J56</f>
        <v>654481.03</v>
      </c>
      <c r="K35" s="65">
        <f t="shared" si="3"/>
        <v>113.56032522745909</v>
      </c>
      <c r="L35" s="65">
        <f t="shared" si="4"/>
        <v>85.360596041605532</v>
      </c>
    </row>
    <row r="36" spans="2:12" x14ac:dyDescent="0.25">
      <c r="B36" s="65"/>
      <c r="C36" s="65"/>
      <c r="D36" s="65" t="s">
        <v>94</v>
      </c>
      <c r="E36" s="65"/>
      <c r="F36" s="65" t="s">
        <v>95</v>
      </c>
      <c r="G36" s="65">
        <f>G37+G38+G39</f>
        <v>104373.62000000001</v>
      </c>
      <c r="H36" s="65">
        <f>H37+H38+H39</f>
        <v>88790</v>
      </c>
      <c r="I36" s="65">
        <f>I37+I38+I39</f>
        <v>112685</v>
      </c>
      <c r="J36" s="65">
        <f>J37+J38+J39</f>
        <v>112681.65</v>
      </c>
      <c r="K36" s="65">
        <f t="shared" si="3"/>
        <v>107.95989446375434</v>
      </c>
      <c r="L36" s="65">
        <f t="shared" si="4"/>
        <v>99.997027110973065</v>
      </c>
    </row>
    <row r="37" spans="2:12" x14ac:dyDescent="0.25">
      <c r="B37" s="66"/>
      <c r="C37" s="66"/>
      <c r="D37" s="66"/>
      <c r="E37" s="66" t="s">
        <v>96</v>
      </c>
      <c r="F37" s="66" t="s">
        <v>97</v>
      </c>
      <c r="G37" s="66">
        <v>3214.41</v>
      </c>
      <c r="H37" s="66">
        <v>1393</v>
      </c>
      <c r="I37" s="66">
        <v>1327</v>
      </c>
      <c r="J37" s="66">
        <v>3663.72</v>
      </c>
      <c r="K37" s="66">
        <f t="shared" si="3"/>
        <v>113.9779928509431</v>
      </c>
      <c r="L37" s="66">
        <f t="shared" si="4"/>
        <v>276.09042954031651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100550.58</v>
      </c>
      <c r="H38" s="66">
        <v>86269</v>
      </c>
      <c r="I38" s="66">
        <v>110239</v>
      </c>
      <c r="J38" s="66">
        <v>107899.18</v>
      </c>
      <c r="K38" s="66">
        <f t="shared" si="3"/>
        <v>107.3083616225784</v>
      </c>
      <c r="L38" s="66">
        <f t="shared" si="4"/>
        <v>97.877502517257952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608.63</v>
      </c>
      <c r="H39" s="66">
        <v>1128</v>
      </c>
      <c r="I39" s="66">
        <v>1119</v>
      </c>
      <c r="J39" s="66">
        <v>1118.75</v>
      </c>
      <c r="K39" s="66">
        <f t="shared" si="3"/>
        <v>183.81446856053759</v>
      </c>
      <c r="L39" s="66">
        <f t="shared" si="4"/>
        <v>99.977658623771219</v>
      </c>
    </row>
    <row r="40" spans="2:12" ht="14.45" x14ac:dyDescent="0.3">
      <c r="B40" s="65"/>
      <c r="C40" s="65"/>
      <c r="D40" s="65" t="s">
        <v>102</v>
      </c>
      <c r="E40" s="65"/>
      <c r="F40" s="65" t="s">
        <v>103</v>
      </c>
      <c r="G40" s="65">
        <f>G41+G42+G43+G44+G45+G46</f>
        <v>314767.44999999995</v>
      </c>
      <c r="H40" s="65">
        <f>H41+H42+H43+H44+H45+H46</f>
        <v>461496</v>
      </c>
      <c r="I40" s="65">
        <f>I41+I42+I43+I44+I45+I46</f>
        <v>464070</v>
      </c>
      <c r="J40" s="65">
        <f>J41+J42+J43+J44+J45+J46</f>
        <v>357994.1</v>
      </c>
      <c r="K40" s="65">
        <f t="shared" si="3"/>
        <v>113.73288438814117</v>
      </c>
      <c r="L40" s="65">
        <f t="shared" si="4"/>
        <v>77.142263020664984</v>
      </c>
    </row>
    <row r="41" spans="2:12" ht="14.45" x14ac:dyDescent="0.3">
      <c r="B41" s="66"/>
      <c r="C41" s="66"/>
      <c r="D41" s="66"/>
      <c r="E41" s="66" t="s">
        <v>104</v>
      </c>
      <c r="F41" s="66" t="s">
        <v>105</v>
      </c>
      <c r="G41" s="66">
        <v>30883.95</v>
      </c>
      <c r="H41" s="66">
        <v>79427</v>
      </c>
      <c r="I41" s="66">
        <v>79993</v>
      </c>
      <c r="J41" s="66">
        <v>48900.51</v>
      </c>
      <c r="K41" s="66">
        <f t="shared" si="3"/>
        <v>158.33632032172051</v>
      </c>
      <c r="L41" s="66">
        <f t="shared" si="4"/>
        <v>61.130986461315366</v>
      </c>
    </row>
    <row r="42" spans="2:12" ht="14.45" x14ac:dyDescent="0.3">
      <c r="B42" s="66"/>
      <c r="C42" s="66"/>
      <c r="D42" s="66"/>
      <c r="E42" s="66" t="s">
        <v>106</v>
      </c>
      <c r="F42" s="66" t="s">
        <v>107</v>
      </c>
      <c r="G42" s="66">
        <v>163901.29999999999</v>
      </c>
      <c r="H42" s="66">
        <v>227319</v>
      </c>
      <c r="I42" s="66">
        <v>228218</v>
      </c>
      <c r="J42" s="66">
        <v>216902.22</v>
      </c>
      <c r="K42" s="66">
        <f t="shared" si="3"/>
        <v>132.33709555689919</v>
      </c>
      <c r="L42" s="66">
        <f t="shared" si="4"/>
        <v>95.041679446844682</v>
      </c>
    </row>
    <row r="43" spans="2:12" ht="14.45" x14ac:dyDescent="0.3">
      <c r="B43" s="66"/>
      <c r="C43" s="66"/>
      <c r="D43" s="66"/>
      <c r="E43" s="66" t="s">
        <v>108</v>
      </c>
      <c r="F43" s="66" t="s">
        <v>109</v>
      </c>
      <c r="G43" s="66">
        <v>97233.38</v>
      </c>
      <c r="H43" s="66">
        <v>114694</v>
      </c>
      <c r="I43" s="66">
        <v>114707</v>
      </c>
      <c r="J43" s="66">
        <v>67967.259999999995</v>
      </c>
      <c r="K43" s="66">
        <f t="shared" si="3"/>
        <v>69.901159457791124</v>
      </c>
      <c r="L43" s="66">
        <f t="shared" si="4"/>
        <v>59.252931381694225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14345.1</v>
      </c>
      <c r="H44" s="66">
        <v>14706</v>
      </c>
      <c r="I44" s="66">
        <v>14114</v>
      </c>
      <c r="J44" s="66">
        <v>10563.24</v>
      </c>
      <c r="K44" s="66">
        <f t="shared" si="3"/>
        <v>73.63657276700755</v>
      </c>
      <c r="L44" s="66">
        <f t="shared" si="4"/>
        <v>74.842284256766334</v>
      </c>
    </row>
    <row r="45" spans="2:12" ht="14.45" x14ac:dyDescent="0.3">
      <c r="B45" s="66"/>
      <c r="C45" s="66"/>
      <c r="D45" s="66"/>
      <c r="E45" s="66" t="s">
        <v>112</v>
      </c>
      <c r="F45" s="66" t="s">
        <v>113</v>
      </c>
      <c r="G45" s="66">
        <v>5856.43</v>
      </c>
      <c r="H45" s="66">
        <v>4394</v>
      </c>
      <c r="I45" s="66">
        <v>5655</v>
      </c>
      <c r="J45" s="66">
        <v>11193.87</v>
      </c>
      <c r="K45" s="66">
        <f t="shared" si="3"/>
        <v>191.13811656589422</v>
      </c>
      <c r="L45" s="66">
        <f t="shared" si="4"/>
        <v>197.94641909814322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2547.29</v>
      </c>
      <c r="H46" s="66">
        <v>20956</v>
      </c>
      <c r="I46" s="66">
        <v>21383</v>
      </c>
      <c r="J46" s="66">
        <v>2467</v>
      </c>
      <c r="K46" s="66">
        <f t="shared" si="3"/>
        <v>96.848022800701926</v>
      </c>
      <c r="L46" s="66">
        <f t="shared" si="4"/>
        <v>11.537202450544825</v>
      </c>
    </row>
    <row r="47" spans="2:12" ht="14.45" x14ac:dyDescent="0.3">
      <c r="B47" s="65"/>
      <c r="C47" s="65"/>
      <c r="D47" s="65" t="s">
        <v>116</v>
      </c>
      <c r="E47" s="65"/>
      <c r="F47" s="65" t="s">
        <v>117</v>
      </c>
      <c r="G47" s="65">
        <f>G48+G49+G50+G51+G52+G53+G54+G55</f>
        <v>126135.35</v>
      </c>
      <c r="H47" s="65">
        <f>H48+H49+H50+H51+H52+H53+H54+H55</f>
        <v>162569</v>
      </c>
      <c r="I47" s="65">
        <f>I48+I49+I50+I51+I52+I53+I54+I55</f>
        <v>151613</v>
      </c>
      <c r="J47" s="65">
        <f>J48+J49+J50+J51+J52+J53+J54+J55</f>
        <v>145182.01</v>
      </c>
      <c r="K47" s="65">
        <f t="shared" si="3"/>
        <v>115.10017612033423</v>
      </c>
      <c r="L47" s="65">
        <f t="shared" si="4"/>
        <v>95.758285898966449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4155.38</v>
      </c>
      <c r="H48" s="66">
        <v>4525</v>
      </c>
      <c r="I48" s="66">
        <v>4459</v>
      </c>
      <c r="J48" s="66">
        <v>3754.09</v>
      </c>
      <c r="K48" s="66">
        <f t="shared" si="3"/>
        <v>90.342880795498843</v>
      </c>
      <c r="L48" s="66">
        <f t="shared" si="4"/>
        <v>84.191298497420945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20321.12</v>
      </c>
      <c r="H49" s="66">
        <v>30838</v>
      </c>
      <c r="I49" s="66">
        <v>25592</v>
      </c>
      <c r="J49" s="66">
        <v>22238.560000000001</v>
      </c>
      <c r="K49" s="66">
        <f t="shared" si="3"/>
        <v>109.43570039446645</v>
      </c>
      <c r="L49" s="66">
        <f t="shared" si="4"/>
        <v>86.896530165676779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659.37</v>
      </c>
      <c r="H50" s="66">
        <v>717</v>
      </c>
      <c r="I50" s="66">
        <v>717</v>
      </c>
      <c r="J50" s="66">
        <v>3041.96</v>
      </c>
      <c r="K50" s="66">
        <f t="shared" si="3"/>
        <v>461.34340355187527</v>
      </c>
      <c r="L50" s="66">
        <f t="shared" si="4"/>
        <v>424.26220362622036</v>
      </c>
    </row>
    <row r="51" spans="2:12" ht="14.45" x14ac:dyDescent="0.3">
      <c r="B51" s="66"/>
      <c r="C51" s="66"/>
      <c r="D51" s="66"/>
      <c r="E51" s="66" t="s">
        <v>124</v>
      </c>
      <c r="F51" s="66" t="s">
        <v>125</v>
      </c>
      <c r="G51" s="66">
        <v>52411.25</v>
      </c>
      <c r="H51" s="66">
        <v>59725</v>
      </c>
      <c r="I51" s="66">
        <v>59725</v>
      </c>
      <c r="J51" s="66">
        <v>50296.49</v>
      </c>
      <c r="K51" s="66">
        <f t="shared" si="3"/>
        <v>95.965064752319392</v>
      </c>
      <c r="L51" s="66">
        <f t="shared" si="4"/>
        <v>84.213461699455834</v>
      </c>
    </row>
    <row r="52" spans="2:12" ht="14.45" x14ac:dyDescent="0.3">
      <c r="B52" s="66"/>
      <c r="C52" s="66"/>
      <c r="D52" s="66"/>
      <c r="E52" s="66" t="s">
        <v>126</v>
      </c>
      <c r="F52" s="66" t="s">
        <v>127</v>
      </c>
      <c r="G52" s="66">
        <v>34083.11</v>
      </c>
      <c r="H52" s="66">
        <v>37647</v>
      </c>
      <c r="I52" s="66">
        <v>37249</v>
      </c>
      <c r="J52" s="66">
        <v>49028.6</v>
      </c>
      <c r="K52" s="66">
        <f t="shared" si="3"/>
        <v>143.85013574172075</v>
      </c>
      <c r="L52" s="66">
        <f t="shared" si="4"/>
        <v>131.6239362130527</v>
      </c>
    </row>
    <row r="53" spans="2:12" ht="14.45" x14ac:dyDescent="0.3">
      <c r="B53" s="66"/>
      <c r="C53" s="66"/>
      <c r="D53" s="66"/>
      <c r="E53" s="66" t="s">
        <v>128</v>
      </c>
      <c r="F53" s="66" t="s">
        <v>129</v>
      </c>
      <c r="G53" s="66">
        <v>5822.37</v>
      </c>
      <c r="H53" s="66">
        <v>6172</v>
      </c>
      <c r="I53" s="66">
        <v>3972</v>
      </c>
      <c r="J53" s="66">
        <v>1307.8499999999999</v>
      </c>
      <c r="K53" s="66">
        <f t="shared" si="3"/>
        <v>22.4625023830502</v>
      </c>
      <c r="L53" s="66">
        <f t="shared" si="4"/>
        <v>32.926737160120844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21.57</v>
      </c>
      <c r="H54" s="66">
        <v>80</v>
      </c>
      <c r="I54" s="66">
        <v>80</v>
      </c>
      <c r="J54" s="66">
        <v>18.260000000000002</v>
      </c>
      <c r="K54" s="66">
        <f t="shared" si="3"/>
        <v>84.654612888270762</v>
      </c>
      <c r="L54" s="66">
        <f t="shared" si="4"/>
        <v>22.825000000000003</v>
      </c>
    </row>
    <row r="55" spans="2:12" ht="14.45" x14ac:dyDescent="0.3">
      <c r="B55" s="66"/>
      <c r="C55" s="66"/>
      <c r="D55" s="66"/>
      <c r="E55" s="66" t="s">
        <v>132</v>
      </c>
      <c r="F55" s="66" t="s">
        <v>133</v>
      </c>
      <c r="G55" s="66">
        <v>8661.18</v>
      </c>
      <c r="H55" s="66">
        <v>22865</v>
      </c>
      <c r="I55" s="66">
        <v>19819</v>
      </c>
      <c r="J55" s="66">
        <v>15496.2</v>
      </c>
      <c r="K55" s="66">
        <f t="shared" ref="K55:K76" si="5">(J55*100)/G55</f>
        <v>178.91557501402809</v>
      </c>
      <c r="L55" s="66">
        <f t="shared" ref="L55:L76" si="6">(J55*100)/I55</f>
        <v>78.188606892376001</v>
      </c>
    </row>
    <row r="56" spans="2:12" ht="14.45" x14ac:dyDescent="0.3">
      <c r="B56" s="65"/>
      <c r="C56" s="65"/>
      <c r="D56" s="65" t="s">
        <v>134</v>
      </c>
      <c r="E56" s="65"/>
      <c r="F56" s="65" t="s">
        <v>135</v>
      </c>
      <c r="G56" s="65">
        <f>G57+G58+G59+G60</f>
        <v>31052.53</v>
      </c>
      <c r="H56" s="65">
        <f>H57+H58+H59+H60</f>
        <v>29644</v>
      </c>
      <c r="I56" s="65">
        <f>I57+I58+I59+I60</f>
        <v>38357</v>
      </c>
      <c r="J56" s="65">
        <f>J57+J58+J59+J60</f>
        <v>38623.269999999997</v>
      </c>
      <c r="K56" s="65">
        <f t="shared" si="5"/>
        <v>124.38042890547082</v>
      </c>
      <c r="L56" s="65">
        <f t="shared" si="6"/>
        <v>100.69418880517244</v>
      </c>
    </row>
    <row r="57" spans="2:12" ht="14.45" x14ac:dyDescent="0.3">
      <c r="B57" s="66"/>
      <c r="C57" s="66"/>
      <c r="D57" s="66"/>
      <c r="E57" s="66" t="s">
        <v>136</v>
      </c>
      <c r="F57" s="66" t="s">
        <v>137</v>
      </c>
      <c r="G57" s="66">
        <v>25413.17</v>
      </c>
      <c r="H57" s="66">
        <v>19351</v>
      </c>
      <c r="I57" s="66">
        <v>24255</v>
      </c>
      <c r="J57" s="66">
        <v>29268.73</v>
      </c>
      <c r="K57" s="66">
        <f t="shared" si="5"/>
        <v>115.17150359439614</v>
      </c>
      <c r="L57" s="66">
        <f t="shared" si="6"/>
        <v>120.67091321377036</v>
      </c>
    </row>
    <row r="58" spans="2:12" ht="14.45" x14ac:dyDescent="0.3">
      <c r="B58" s="66"/>
      <c r="C58" s="66"/>
      <c r="D58" s="66"/>
      <c r="E58" s="66" t="s">
        <v>138</v>
      </c>
      <c r="F58" s="66" t="s">
        <v>139</v>
      </c>
      <c r="G58" s="66">
        <v>497.47</v>
      </c>
      <c r="H58" s="66">
        <v>1301</v>
      </c>
      <c r="I58" s="66">
        <v>1301</v>
      </c>
      <c r="J58" s="66">
        <v>953.56</v>
      </c>
      <c r="K58" s="66">
        <f t="shared" si="5"/>
        <v>191.68191046696282</v>
      </c>
      <c r="L58" s="66">
        <f t="shared" si="6"/>
        <v>73.294388931591087</v>
      </c>
    </row>
    <row r="59" spans="2:12" ht="14.45" x14ac:dyDescent="0.3">
      <c r="B59" s="66"/>
      <c r="C59" s="66"/>
      <c r="D59" s="66"/>
      <c r="E59" s="66" t="s">
        <v>140</v>
      </c>
      <c r="F59" s="66" t="s">
        <v>141</v>
      </c>
      <c r="G59" s="66">
        <v>1062.81</v>
      </c>
      <c r="H59" s="66">
        <v>6430</v>
      </c>
      <c r="I59" s="66">
        <v>10008</v>
      </c>
      <c r="J59" s="66">
        <v>4373.96</v>
      </c>
      <c r="K59" s="66">
        <f t="shared" si="5"/>
        <v>411.54674871331662</v>
      </c>
      <c r="L59" s="66">
        <f t="shared" si="6"/>
        <v>43.70463629096723</v>
      </c>
    </row>
    <row r="60" spans="2:12" ht="14.45" x14ac:dyDescent="0.3">
      <c r="B60" s="66"/>
      <c r="C60" s="66"/>
      <c r="D60" s="66"/>
      <c r="E60" s="66" t="s">
        <v>142</v>
      </c>
      <c r="F60" s="66" t="s">
        <v>135</v>
      </c>
      <c r="G60" s="66">
        <v>4079.08</v>
      </c>
      <c r="H60" s="66">
        <v>2562</v>
      </c>
      <c r="I60" s="66">
        <v>2793</v>
      </c>
      <c r="J60" s="66">
        <v>4027.02</v>
      </c>
      <c r="K60" s="66">
        <f t="shared" si="5"/>
        <v>98.723731821881401</v>
      </c>
      <c r="L60" s="66">
        <f t="shared" si="6"/>
        <v>144.18259935553169</v>
      </c>
    </row>
    <row r="61" spans="2:12" ht="14.45" x14ac:dyDescent="0.3">
      <c r="B61" s="65"/>
      <c r="C61" s="65" t="s">
        <v>143</v>
      </c>
      <c r="D61" s="65"/>
      <c r="E61" s="65"/>
      <c r="F61" s="65" t="s">
        <v>144</v>
      </c>
      <c r="G61" s="65">
        <f t="shared" ref="G61:J62" si="7">G62</f>
        <v>2437.8200000000002</v>
      </c>
      <c r="H61" s="65">
        <f t="shared" si="7"/>
        <v>1938</v>
      </c>
      <c r="I61" s="65">
        <f t="shared" si="7"/>
        <v>3113</v>
      </c>
      <c r="J61" s="65">
        <f t="shared" si="7"/>
        <v>3109.06</v>
      </c>
      <c r="K61" s="65">
        <f t="shared" si="5"/>
        <v>127.53443650474604</v>
      </c>
      <c r="L61" s="65">
        <f t="shared" si="6"/>
        <v>99.873433986508189</v>
      </c>
    </row>
    <row r="62" spans="2:12" ht="14.45" x14ac:dyDescent="0.3">
      <c r="B62" s="65"/>
      <c r="C62" s="65"/>
      <c r="D62" s="65" t="s">
        <v>145</v>
      </c>
      <c r="E62" s="65"/>
      <c r="F62" s="65" t="s">
        <v>146</v>
      </c>
      <c r="G62" s="65">
        <f t="shared" si="7"/>
        <v>2437.8200000000002</v>
      </c>
      <c r="H62" s="65">
        <f t="shared" si="7"/>
        <v>1938</v>
      </c>
      <c r="I62" s="65">
        <f t="shared" si="7"/>
        <v>3113</v>
      </c>
      <c r="J62" s="65">
        <f t="shared" si="7"/>
        <v>3109.06</v>
      </c>
      <c r="K62" s="65">
        <f t="shared" si="5"/>
        <v>127.53443650474604</v>
      </c>
      <c r="L62" s="65">
        <f t="shared" si="6"/>
        <v>99.873433986508189</v>
      </c>
    </row>
    <row r="63" spans="2:12" ht="14.45" x14ac:dyDescent="0.3">
      <c r="B63" s="66"/>
      <c r="C63" s="66"/>
      <c r="D63" s="66"/>
      <c r="E63" s="66" t="s">
        <v>147</v>
      </c>
      <c r="F63" s="66" t="s">
        <v>148</v>
      </c>
      <c r="G63" s="66">
        <v>2437.8200000000002</v>
      </c>
      <c r="H63" s="66">
        <v>1938</v>
      </c>
      <c r="I63" s="66">
        <v>3113</v>
      </c>
      <c r="J63" s="66">
        <v>3109.06</v>
      </c>
      <c r="K63" s="66">
        <f t="shared" si="5"/>
        <v>127.53443650474604</v>
      </c>
      <c r="L63" s="66">
        <f t="shared" si="6"/>
        <v>99.873433986508189</v>
      </c>
    </row>
    <row r="64" spans="2:12" ht="14.45" x14ac:dyDescent="0.3">
      <c r="B64" s="65" t="s">
        <v>149</v>
      </c>
      <c r="C64" s="65"/>
      <c r="D64" s="65"/>
      <c r="E64" s="65"/>
      <c r="F64" s="65" t="s">
        <v>150</v>
      </c>
      <c r="G64" s="65">
        <f>G65+G74</f>
        <v>27988.97</v>
      </c>
      <c r="H64" s="65">
        <f>H65+H74</f>
        <v>50597</v>
      </c>
      <c r="I64" s="65">
        <f>I65+I74</f>
        <v>90456</v>
      </c>
      <c r="J64" s="65">
        <f>J65+J74</f>
        <v>90448.939999999988</v>
      </c>
      <c r="K64" s="65">
        <f t="shared" si="5"/>
        <v>323.15923022533514</v>
      </c>
      <c r="L64" s="65">
        <f t="shared" si="6"/>
        <v>99.992195100380272</v>
      </c>
    </row>
    <row r="65" spans="2:12" ht="14.45" x14ac:dyDescent="0.3">
      <c r="B65" s="65"/>
      <c r="C65" s="65" t="s">
        <v>151</v>
      </c>
      <c r="D65" s="65"/>
      <c r="E65" s="65"/>
      <c r="F65" s="65" t="s">
        <v>152</v>
      </c>
      <c r="G65" s="65">
        <f>G66+G72</f>
        <v>10772.900000000001</v>
      </c>
      <c r="H65" s="65">
        <f>H66+H72</f>
        <v>43332</v>
      </c>
      <c r="I65" s="65">
        <f>I66+I72</f>
        <v>84833</v>
      </c>
      <c r="J65" s="65">
        <f>J66+J72</f>
        <v>84828.459999999992</v>
      </c>
      <c r="K65" s="65">
        <f t="shared" si="5"/>
        <v>787.42455606197018</v>
      </c>
      <c r="L65" s="65">
        <f t="shared" si="6"/>
        <v>99.99464830903068</v>
      </c>
    </row>
    <row r="66" spans="2:12" ht="14.45" x14ac:dyDescent="0.3">
      <c r="B66" s="65"/>
      <c r="C66" s="65"/>
      <c r="D66" s="65" t="s">
        <v>153</v>
      </c>
      <c r="E66" s="65"/>
      <c r="F66" s="65" t="s">
        <v>154</v>
      </c>
      <c r="G66" s="65">
        <f>G67+G68+G69+G70+G71</f>
        <v>10772.900000000001</v>
      </c>
      <c r="H66" s="65">
        <f>H67+H68+H69+H70+H71</f>
        <v>17366</v>
      </c>
      <c r="I66" s="65">
        <f>I67+I68+I69+I70+I71</f>
        <v>58965</v>
      </c>
      <c r="J66" s="65">
        <f>J67+J68+J69+J70+J71</f>
        <v>58960.779999999992</v>
      </c>
      <c r="K66" s="65">
        <f t="shared" si="5"/>
        <v>547.30648200577355</v>
      </c>
      <c r="L66" s="65">
        <f t="shared" si="6"/>
        <v>99.992843212074945</v>
      </c>
    </row>
    <row r="67" spans="2:12" x14ac:dyDescent="0.25">
      <c r="B67" s="66"/>
      <c r="C67" s="66"/>
      <c r="D67" s="66"/>
      <c r="E67" s="66" t="s">
        <v>155</v>
      </c>
      <c r="F67" s="66" t="s">
        <v>156</v>
      </c>
      <c r="G67" s="66">
        <v>4522.63</v>
      </c>
      <c r="H67" s="66">
        <v>1991</v>
      </c>
      <c r="I67" s="66">
        <v>6195</v>
      </c>
      <c r="J67" s="66">
        <v>6191.76</v>
      </c>
      <c r="K67" s="66">
        <f t="shared" si="5"/>
        <v>136.9061806957456</v>
      </c>
      <c r="L67" s="66">
        <f t="shared" si="6"/>
        <v>99.947699757869245</v>
      </c>
    </row>
    <row r="68" spans="2:12" ht="14.45" x14ac:dyDescent="0.3">
      <c r="B68" s="66"/>
      <c r="C68" s="66"/>
      <c r="D68" s="66"/>
      <c r="E68" s="66" t="s">
        <v>157</v>
      </c>
      <c r="F68" s="66" t="s">
        <v>158</v>
      </c>
      <c r="G68" s="66">
        <v>1441.01</v>
      </c>
      <c r="H68" s="66">
        <v>4645</v>
      </c>
      <c r="I68" s="66">
        <v>1765</v>
      </c>
      <c r="J68" s="66">
        <v>3504.79</v>
      </c>
      <c r="K68" s="66">
        <f t="shared" si="5"/>
        <v>243.21760431919279</v>
      </c>
      <c r="L68" s="66">
        <f t="shared" si="6"/>
        <v>198.57167138810198</v>
      </c>
    </row>
    <row r="69" spans="2:12" x14ac:dyDescent="0.25">
      <c r="B69" s="66"/>
      <c r="C69" s="66"/>
      <c r="D69" s="66"/>
      <c r="E69" s="66" t="s">
        <v>159</v>
      </c>
      <c r="F69" s="66" t="s">
        <v>160</v>
      </c>
      <c r="G69" s="66">
        <v>4809.26</v>
      </c>
      <c r="H69" s="66">
        <v>730</v>
      </c>
      <c r="I69" s="66">
        <v>4128</v>
      </c>
      <c r="J69" s="66">
        <v>41286.74</v>
      </c>
      <c r="K69" s="66">
        <f t="shared" si="5"/>
        <v>858.48425745332963</v>
      </c>
      <c r="L69" s="66">
        <f t="shared" si="6"/>
        <v>1000.1632751937984</v>
      </c>
    </row>
    <row r="70" spans="2:12" x14ac:dyDescent="0.25">
      <c r="B70" s="66"/>
      <c r="C70" s="66"/>
      <c r="D70" s="66"/>
      <c r="E70" s="66" t="s">
        <v>161</v>
      </c>
      <c r="F70" s="66" t="s">
        <v>162</v>
      </c>
      <c r="G70" s="66">
        <v>0</v>
      </c>
      <c r="H70" s="66">
        <v>10000</v>
      </c>
      <c r="I70" s="66">
        <v>46412</v>
      </c>
      <c r="J70" s="66">
        <v>7512.5</v>
      </c>
      <c r="K70" s="66" t="e">
        <f t="shared" si="5"/>
        <v>#DIV/0!</v>
      </c>
      <c r="L70" s="66">
        <f t="shared" si="6"/>
        <v>16.186546582780316</v>
      </c>
    </row>
    <row r="71" spans="2:12" ht="14.45" x14ac:dyDescent="0.3">
      <c r="B71" s="66"/>
      <c r="C71" s="66"/>
      <c r="D71" s="66"/>
      <c r="E71" s="66" t="s">
        <v>163</v>
      </c>
      <c r="F71" s="66" t="s">
        <v>164</v>
      </c>
      <c r="G71" s="66">
        <v>0</v>
      </c>
      <c r="H71" s="66">
        <v>0</v>
      </c>
      <c r="I71" s="66">
        <v>465</v>
      </c>
      <c r="J71" s="66">
        <v>464.99</v>
      </c>
      <c r="K71" s="66" t="e">
        <f t="shared" si="5"/>
        <v>#DIV/0!</v>
      </c>
      <c r="L71" s="66">
        <f t="shared" si="6"/>
        <v>99.997849462365593</v>
      </c>
    </row>
    <row r="72" spans="2:12" ht="14.45" x14ac:dyDescent="0.3">
      <c r="B72" s="65"/>
      <c r="C72" s="65"/>
      <c r="D72" s="65" t="s">
        <v>165</v>
      </c>
      <c r="E72" s="65"/>
      <c r="F72" s="65" t="s">
        <v>166</v>
      </c>
      <c r="G72" s="65">
        <f>G73</f>
        <v>0</v>
      </c>
      <c r="H72" s="65">
        <f>H73</f>
        <v>25966</v>
      </c>
      <c r="I72" s="65">
        <f>I73</f>
        <v>25868</v>
      </c>
      <c r="J72" s="65">
        <f>J73</f>
        <v>25867.68</v>
      </c>
      <c r="K72" s="65" t="e">
        <f t="shared" si="5"/>
        <v>#DIV/0!</v>
      </c>
      <c r="L72" s="65">
        <f t="shared" si="6"/>
        <v>99.998762950363385</v>
      </c>
    </row>
    <row r="73" spans="2:12" ht="14.45" x14ac:dyDescent="0.3">
      <c r="B73" s="66"/>
      <c r="C73" s="66"/>
      <c r="D73" s="66"/>
      <c r="E73" s="66" t="s">
        <v>167</v>
      </c>
      <c r="F73" s="66" t="s">
        <v>168</v>
      </c>
      <c r="G73" s="66">
        <v>0</v>
      </c>
      <c r="H73" s="66">
        <v>25966</v>
      </c>
      <c r="I73" s="66">
        <v>25868</v>
      </c>
      <c r="J73" s="66">
        <v>25867.68</v>
      </c>
      <c r="K73" s="66" t="e">
        <f t="shared" si="5"/>
        <v>#DIV/0!</v>
      </c>
      <c r="L73" s="66">
        <f t="shared" si="6"/>
        <v>99.998762950363385</v>
      </c>
    </row>
    <row r="74" spans="2:12" ht="14.45" x14ac:dyDescent="0.3">
      <c r="B74" s="65"/>
      <c r="C74" s="65" t="s">
        <v>169</v>
      </c>
      <c r="D74" s="65"/>
      <c r="E74" s="65"/>
      <c r="F74" s="65" t="s">
        <v>170</v>
      </c>
      <c r="G74" s="65">
        <f t="shared" ref="G74:J75" si="8">G75</f>
        <v>17216.07</v>
      </c>
      <c r="H74" s="65">
        <f t="shared" si="8"/>
        <v>7265</v>
      </c>
      <c r="I74" s="65">
        <f t="shared" si="8"/>
        <v>5623</v>
      </c>
      <c r="J74" s="65">
        <f t="shared" si="8"/>
        <v>5620.48</v>
      </c>
      <c r="K74" s="65">
        <f t="shared" si="5"/>
        <v>32.646707407672018</v>
      </c>
      <c r="L74" s="65">
        <f t="shared" si="6"/>
        <v>99.955184065445494</v>
      </c>
    </row>
    <row r="75" spans="2:12" x14ac:dyDescent="0.25">
      <c r="B75" s="65"/>
      <c r="C75" s="65"/>
      <c r="D75" s="65" t="s">
        <v>171</v>
      </c>
      <c r="E75" s="65"/>
      <c r="F75" s="65" t="s">
        <v>172</v>
      </c>
      <c r="G75" s="65">
        <f t="shared" si="8"/>
        <v>17216.07</v>
      </c>
      <c r="H75" s="65">
        <f t="shared" si="8"/>
        <v>7265</v>
      </c>
      <c r="I75" s="65">
        <f t="shared" si="8"/>
        <v>5623</v>
      </c>
      <c r="J75" s="65">
        <f t="shared" si="8"/>
        <v>5620.48</v>
      </c>
      <c r="K75" s="65">
        <f t="shared" si="5"/>
        <v>32.646707407672018</v>
      </c>
      <c r="L75" s="65">
        <f t="shared" si="6"/>
        <v>99.955184065445494</v>
      </c>
    </row>
    <row r="76" spans="2:12" x14ac:dyDescent="0.25">
      <c r="B76" s="66"/>
      <c r="C76" s="66"/>
      <c r="D76" s="66"/>
      <c r="E76" s="66" t="s">
        <v>173</v>
      </c>
      <c r="F76" s="66" t="s">
        <v>172</v>
      </c>
      <c r="G76" s="66">
        <v>17216.07</v>
      </c>
      <c r="H76" s="66">
        <v>7265</v>
      </c>
      <c r="I76" s="66">
        <v>5623</v>
      </c>
      <c r="J76" s="66">
        <v>5620.48</v>
      </c>
      <c r="K76" s="66">
        <f t="shared" si="5"/>
        <v>32.646707407672018</v>
      </c>
      <c r="L76" s="66">
        <f t="shared" si="6"/>
        <v>99.955184065445494</v>
      </c>
    </row>
    <row r="77" spans="2:12" ht="14.45" x14ac:dyDescent="0.3">
      <c r="B77" s="65"/>
      <c r="C77" s="66"/>
      <c r="D77" s="67"/>
      <c r="E77" s="68"/>
      <c r="F77" s="8"/>
      <c r="G77" s="65"/>
      <c r="H77" s="65"/>
      <c r="I77" s="65"/>
      <c r="J77" s="65"/>
      <c r="K77" s="70"/>
      <c r="L77" s="70"/>
    </row>
  </sheetData>
  <mergeCells count="7">
    <mergeCell ref="B21:F21"/>
    <mergeCell ref="B22:F2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workbookViewId="0">
      <selection activeCell="I24" sqref="I24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7.45" x14ac:dyDescent="0.3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6" t="s">
        <v>16</v>
      </c>
      <c r="C2" s="106"/>
      <c r="D2" s="106"/>
      <c r="E2" s="106"/>
      <c r="F2" s="106"/>
      <c r="G2" s="106"/>
      <c r="H2" s="106"/>
    </row>
    <row r="3" spans="1:8" ht="17.45" x14ac:dyDescent="0.3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ht="14.45" x14ac:dyDescent="0.3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ht="14.45" x14ac:dyDescent="0.3">
      <c r="B6" s="8" t="s">
        <v>43</v>
      </c>
      <c r="C6" s="71">
        <f>C7+C9</f>
        <v>2776103.56</v>
      </c>
      <c r="D6" s="71">
        <f>D7+D9</f>
        <v>3361572</v>
      </c>
      <c r="E6" s="71">
        <f>E7+E9</f>
        <v>3355910</v>
      </c>
      <c r="F6" s="71">
        <f>F7+F9</f>
        <v>3266943.15</v>
      </c>
      <c r="G6" s="72">
        <f t="shared" ref="G6:G15" si="0">(F6*100)/C6</f>
        <v>117.68088183280885</v>
      </c>
      <c r="H6" s="72">
        <f t="shared" ref="H6:H15" si="1">(F6*100)/E6</f>
        <v>97.348950061235257</v>
      </c>
    </row>
    <row r="7" spans="1:8" x14ac:dyDescent="0.25">
      <c r="A7"/>
      <c r="B7" s="8" t="s">
        <v>174</v>
      </c>
      <c r="C7" s="71">
        <f>C8</f>
        <v>2721138.7</v>
      </c>
      <c r="D7" s="71">
        <f>D8</f>
        <v>3329413</v>
      </c>
      <c r="E7" s="71">
        <f>E8</f>
        <v>3318925</v>
      </c>
      <c r="F7" s="71">
        <f>F8</f>
        <v>3205748.34</v>
      </c>
      <c r="G7" s="72">
        <f t="shared" si="0"/>
        <v>117.80907529630885</v>
      </c>
      <c r="H7" s="72">
        <f t="shared" si="1"/>
        <v>96.589960303411502</v>
      </c>
    </row>
    <row r="8" spans="1:8" x14ac:dyDescent="0.25">
      <c r="A8"/>
      <c r="B8" s="16" t="s">
        <v>175</v>
      </c>
      <c r="C8" s="73">
        <v>2721138.7</v>
      </c>
      <c r="D8" s="73">
        <v>3329413</v>
      </c>
      <c r="E8" s="73">
        <v>3318925</v>
      </c>
      <c r="F8" s="74">
        <v>3205748.34</v>
      </c>
      <c r="G8" s="70">
        <f t="shared" si="0"/>
        <v>117.80907529630885</v>
      </c>
      <c r="H8" s="70">
        <f t="shared" si="1"/>
        <v>96.589960303411502</v>
      </c>
    </row>
    <row r="9" spans="1:8" ht="14.45" x14ac:dyDescent="0.3">
      <c r="A9"/>
      <c r="B9" s="8" t="s">
        <v>176</v>
      </c>
      <c r="C9" s="71">
        <f>C10</f>
        <v>54964.86</v>
      </c>
      <c r="D9" s="71">
        <f>D10</f>
        <v>32159</v>
      </c>
      <c r="E9" s="71">
        <f>E10</f>
        <v>36985</v>
      </c>
      <c r="F9" s="71">
        <f>F10</f>
        <v>61194.81</v>
      </c>
      <c r="G9" s="72">
        <f t="shared" si="0"/>
        <v>111.33442348438621</v>
      </c>
      <c r="H9" s="72">
        <f t="shared" si="1"/>
        <v>165.45845613086385</v>
      </c>
    </row>
    <row r="10" spans="1:8" ht="14.45" x14ac:dyDescent="0.3">
      <c r="A10"/>
      <c r="B10" s="16" t="s">
        <v>177</v>
      </c>
      <c r="C10" s="73">
        <v>54964.86</v>
      </c>
      <c r="D10" s="73">
        <v>32159</v>
      </c>
      <c r="E10" s="73">
        <v>36985</v>
      </c>
      <c r="F10" s="74">
        <v>61194.81</v>
      </c>
      <c r="G10" s="70">
        <f t="shared" si="0"/>
        <v>111.33442348438621</v>
      </c>
      <c r="H10" s="70">
        <f t="shared" si="1"/>
        <v>165.45845613086385</v>
      </c>
    </row>
    <row r="11" spans="1:8" ht="14.45" x14ac:dyDescent="0.3">
      <c r="B11" s="8" t="s">
        <v>33</v>
      </c>
      <c r="C11" s="75">
        <f>C12+C14</f>
        <v>2761594.29</v>
      </c>
      <c r="D11" s="75">
        <f>D12+D14</f>
        <v>3361572</v>
      </c>
      <c r="E11" s="75">
        <f>E12+E14</f>
        <v>3355910</v>
      </c>
      <c r="F11" s="75">
        <f>F12+F14</f>
        <v>3242690.44</v>
      </c>
      <c r="G11" s="72">
        <f t="shared" si="0"/>
        <v>117.42095686329073</v>
      </c>
      <c r="H11" s="72">
        <f t="shared" si="1"/>
        <v>96.626263517198012</v>
      </c>
    </row>
    <row r="12" spans="1:8" x14ac:dyDescent="0.25">
      <c r="A12"/>
      <c r="B12" s="8" t="s">
        <v>174</v>
      </c>
      <c r="C12" s="75">
        <f>C13</f>
        <v>2721138.7</v>
      </c>
      <c r="D12" s="75">
        <f>D13</f>
        <v>3329413</v>
      </c>
      <c r="E12" s="75">
        <f>E13</f>
        <v>3318925</v>
      </c>
      <c r="F12" s="75">
        <f>F13</f>
        <v>3205748.34</v>
      </c>
      <c r="G12" s="72">
        <f t="shared" si="0"/>
        <v>117.80907529630885</v>
      </c>
      <c r="H12" s="72">
        <f t="shared" si="1"/>
        <v>96.589960303411502</v>
      </c>
    </row>
    <row r="13" spans="1:8" x14ac:dyDescent="0.25">
      <c r="A13"/>
      <c r="B13" s="16" t="s">
        <v>175</v>
      </c>
      <c r="C13" s="73">
        <v>2721138.7</v>
      </c>
      <c r="D13" s="73">
        <v>3329413</v>
      </c>
      <c r="E13" s="76">
        <v>3318925</v>
      </c>
      <c r="F13" s="74">
        <v>3205748.34</v>
      </c>
      <c r="G13" s="70">
        <f t="shared" si="0"/>
        <v>117.80907529630885</v>
      </c>
      <c r="H13" s="70">
        <f t="shared" si="1"/>
        <v>96.589960303411502</v>
      </c>
    </row>
    <row r="14" spans="1:8" ht="14.45" x14ac:dyDescent="0.3">
      <c r="A14"/>
      <c r="B14" s="8" t="s">
        <v>176</v>
      </c>
      <c r="C14" s="75">
        <f>C15</f>
        <v>40455.589999999997</v>
      </c>
      <c r="D14" s="75">
        <f>D15</f>
        <v>32159</v>
      </c>
      <c r="E14" s="75">
        <f>E15</f>
        <v>36985</v>
      </c>
      <c r="F14" s="75">
        <f>F15</f>
        <v>36942.1</v>
      </c>
      <c r="G14" s="72">
        <f t="shared" si="0"/>
        <v>91.31519278299983</v>
      </c>
      <c r="H14" s="72">
        <f t="shared" si="1"/>
        <v>99.884007029876983</v>
      </c>
    </row>
    <row r="15" spans="1:8" ht="14.45" x14ac:dyDescent="0.3">
      <c r="A15"/>
      <c r="B15" s="16" t="s">
        <v>177</v>
      </c>
      <c r="C15" s="73">
        <v>40455.589999999997</v>
      </c>
      <c r="D15" s="73">
        <v>32159</v>
      </c>
      <c r="E15" s="76">
        <v>36985</v>
      </c>
      <c r="F15" s="74">
        <v>36942.1</v>
      </c>
      <c r="G15" s="70">
        <f t="shared" si="0"/>
        <v>91.31519278299983</v>
      </c>
      <c r="H15" s="70">
        <f t="shared" si="1"/>
        <v>99.884007029876983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I24" sqref="I24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17</v>
      </c>
      <c r="C2" s="106"/>
      <c r="D2" s="106"/>
      <c r="E2" s="106"/>
      <c r="F2" s="106"/>
      <c r="G2" s="106"/>
      <c r="H2" s="106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ht="14.45" x14ac:dyDescent="0.3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3">
      <c r="B6" s="8" t="s">
        <v>33</v>
      </c>
      <c r="C6" s="75">
        <f t="shared" ref="C6:F7" si="0">C7</f>
        <v>2761594.29</v>
      </c>
      <c r="D6" s="75">
        <f t="shared" si="0"/>
        <v>3361572</v>
      </c>
      <c r="E6" s="75">
        <f t="shared" si="0"/>
        <v>3355910</v>
      </c>
      <c r="F6" s="75">
        <f t="shared" si="0"/>
        <v>3242690.44</v>
      </c>
      <c r="G6" s="70">
        <f>(F6*100)/C6</f>
        <v>117.42095686329073</v>
      </c>
      <c r="H6" s="70">
        <f>(F6*100)/E6</f>
        <v>96.626263517198012</v>
      </c>
    </row>
    <row r="7" spans="2:8" ht="14.45" x14ac:dyDescent="0.3">
      <c r="B7" s="8" t="s">
        <v>178</v>
      </c>
      <c r="C7" s="75">
        <f t="shared" si="0"/>
        <v>2761594.29</v>
      </c>
      <c r="D7" s="75">
        <f t="shared" si="0"/>
        <v>3361572</v>
      </c>
      <c r="E7" s="75">
        <f t="shared" si="0"/>
        <v>3355910</v>
      </c>
      <c r="F7" s="75">
        <f t="shared" si="0"/>
        <v>3242690.44</v>
      </c>
      <c r="G7" s="70">
        <f>(F7*100)/C7</f>
        <v>117.42095686329073</v>
      </c>
      <c r="H7" s="70">
        <f>(F7*100)/E7</f>
        <v>96.626263517198012</v>
      </c>
    </row>
    <row r="8" spans="2:8" ht="14.45" x14ac:dyDescent="0.3">
      <c r="B8" s="11" t="s">
        <v>179</v>
      </c>
      <c r="C8" s="73">
        <v>2761594.29</v>
      </c>
      <c r="D8" s="73">
        <v>3361572</v>
      </c>
      <c r="E8" s="73">
        <v>3355910</v>
      </c>
      <c r="F8" s="74">
        <v>3242690.44</v>
      </c>
      <c r="G8" s="70">
        <f>(F8*100)/C8</f>
        <v>117.42095686329073</v>
      </c>
      <c r="H8" s="70">
        <f>(F8*100)/E8</f>
        <v>96.626263517198012</v>
      </c>
    </row>
    <row r="10" spans="2:8" ht="14.45" x14ac:dyDescent="0.3">
      <c r="B10" s="24"/>
      <c r="C10" s="24"/>
      <c r="D10" s="24"/>
      <c r="E10" s="24"/>
      <c r="F10" s="24"/>
      <c r="G10" s="24"/>
      <c r="H10" s="24"/>
    </row>
    <row r="11" spans="2:8" ht="14.45" x14ac:dyDescent="0.3">
      <c r="B11" s="24"/>
      <c r="C11" s="24"/>
      <c r="D11" s="24"/>
      <c r="E11" s="24"/>
      <c r="F11" s="24"/>
      <c r="G11" s="24"/>
      <c r="H11" s="24"/>
    </row>
    <row r="12" spans="2:8" ht="14.45" x14ac:dyDescent="0.3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7.45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6" t="s">
        <v>25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5.75" customHeight="1" x14ac:dyDescent="0.25">
      <c r="B5" s="106" t="s">
        <v>18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ht="17.45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ht="14.45" x14ac:dyDescent="0.3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ht="14.45" x14ac:dyDescent="0.3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ht="14.45" x14ac:dyDescent="0.3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ht="14.45" x14ac:dyDescent="0.3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ht="14.45" x14ac:dyDescent="0.3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4.45" x14ac:dyDescent="0.3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ht="14.45" x14ac:dyDescent="0.3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topLeftCell="A2" workbookViewId="0">
      <selection activeCell="E40" sqref="E4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7.45" x14ac:dyDescent="0.3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19</v>
      </c>
      <c r="C2" s="106"/>
      <c r="D2" s="106"/>
      <c r="E2" s="106"/>
      <c r="F2" s="106"/>
      <c r="G2" s="106"/>
      <c r="H2" s="106"/>
    </row>
    <row r="3" spans="2:8" ht="17.45" x14ac:dyDescent="0.3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ht="14.45" x14ac:dyDescent="0.3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ht="14.45" x14ac:dyDescent="0.3">
      <c r="B6" s="8" t="s">
        <v>20</v>
      </c>
      <c r="C6" s="75"/>
      <c r="D6" s="75"/>
      <c r="E6" s="75"/>
      <c r="F6" s="75"/>
      <c r="G6" s="69"/>
      <c r="H6" s="69"/>
    </row>
    <row r="7" spans="2:8" ht="14.45" x14ac:dyDescent="0.3">
      <c r="B7" s="8"/>
      <c r="C7" s="75"/>
      <c r="D7" s="75"/>
      <c r="E7" s="75"/>
      <c r="F7" s="75"/>
      <c r="G7" s="69"/>
      <c r="H7" s="69"/>
    </row>
    <row r="8" spans="2:8" ht="14.45" x14ac:dyDescent="0.3">
      <c r="B8" s="16"/>
      <c r="C8" s="73"/>
      <c r="D8" s="73"/>
      <c r="E8" s="73"/>
      <c r="F8" s="74"/>
      <c r="G8" s="70"/>
      <c r="H8" s="70"/>
    </row>
    <row r="9" spans="2:8" ht="14.45" x14ac:dyDescent="0.3">
      <c r="B9" s="17"/>
      <c r="C9" s="73"/>
      <c r="D9" s="73"/>
      <c r="E9" s="76"/>
      <c r="F9" s="74"/>
      <c r="G9" s="70"/>
      <c r="H9" s="70"/>
    </row>
    <row r="10" spans="2:8" ht="14.45" x14ac:dyDescent="0.3">
      <c r="B10" s="8" t="s">
        <v>44</v>
      </c>
      <c r="C10" s="75"/>
      <c r="D10" s="75"/>
      <c r="E10" s="75"/>
      <c r="F10" s="75"/>
      <c r="G10" s="69"/>
      <c r="H10" s="69"/>
    </row>
    <row r="11" spans="2:8" ht="14.45" x14ac:dyDescent="0.3">
      <c r="B11" s="8"/>
      <c r="C11" s="75"/>
      <c r="D11" s="75"/>
      <c r="E11" s="75"/>
      <c r="F11" s="75"/>
      <c r="G11" s="69"/>
      <c r="H11" s="69"/>
    </row>
    <row r="12" spans="2:8" ht="14.45" x14ac:dyDescent="0.3">
      <c r="B12" s="16"/>
      <c r="C12" s="73"/>
      <c r="D12" s="73"/>
      <c r="E12" s="76"/>
      <c r="F12" s="74"/>
      <c r="G12" s="70"/>
      <c r="H12" s="70"/>
    </row>
    <row r="14" spans="2:8" ht="14.45" x14ac:dyDescent="0.3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964"/>
  <sheetViews>
    <sheetView tabSelected="1" zoomScaleNormal="100" workbookViewId="0">
      <selection activeCell="K35" sqref="K35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5">
      <c r="A1" s="37" t="s">
        <v>34</v>
      </c>
      <c r="B1" s="38" t="s">
        <v>180</v>
      </c>
      <c r="C1" s="39"/>
    </row>
    <row r="2" spans="1:6" ht="15" customHeight="1" x14ac:dyDescent="0.25">
      <c r="A2" s="41" t="s">
        <v>35</v>
      </c>
      <c r="B2" s="42" t="s">
        <v>181</v>
      </c>
      <c r="C2" s="39"/>
    </row>
    <row r="3" spans="1:6" s="39" customFormat="1" ht="43.5" customHeight="1" x14ac:dyDescent="0.2">
      <c r="A3" s="43" t="s">
        <v>36</v>
      </c>
      <c r="B3" s="37" t="s">
        <v>192</v>
      </c>
    </row>
    <row r="4" spans="1:6" s="39" customFormat="1" ht="13.15" x14ac:dyDescent="0.25">
      <c r="A4" s="43" t="s">
        <v>37</v>
      </c>
      <c r="B4" s="44"/>
    </row>
    <row r="5" spans="1:6" s="39" customFormat="1" ht="13.15" x14ac:dyDescent="0.25">
      <c r="A5" s="45"/>
      <c r="B5" s="46"/>
    </row>
    <row r="6" spans="1:6" s="39" customFormat="1" ht="13.15" x14ac:dyDescent="0.25">
      <c r="A6" s="45" t="s">
        <v>38</v>
      </c>
      <c r="B6" s="46"/>
      <c r="C6" s="39">
        <f>C7+C8</f>
        <v>3361572</v>
      </c>
      <c r="D6" s="39">
        <f t="shared" ref="D6:E6" si="0">D7+D8</f>
        <v>3355910</v>
      </c>
      <c r="E6" s="39">
        <f t="shared" si="0"/>
        <v>3242690.4400000004</v>
      </c>
    </row>
    <row r="7" spans="1:6" ht="13.15" x14ac:dyDescent="0.25">
      <c r="A7" s="47" t="s">
        <v>182</v>
      </c>
      <c r="B7" s="46"/>
      <c r="C7" s="77">
        <f>C11</f>
        <v>3329413</v>
      </c>
      <c r="D7" s="77">
        <f>D11</f>
        <v>3318925</v>
      </c>
      <c r="E7" s="77">
        <f>E11</f>
        <v>3205748.3400000003</v>
      </c>
      <c r="F7" s="77">
        <f>(E7*100)/D7</f>
        <v>96.589960303411516</v>
      </c>
    </row>
    <row r="8" spans="1:6" ht="13.15" x14ac:dyDescent="0.25">
      <c r="A8" s="47" t="s">
        <v>73</v>
      </c>
      <c r="B8" s="46"/>
      <c r="C8" s="77">
        <f>C69</f>
        <v>32159</v>
      </c>
      <c r="D8" s="77">
        <f>D69</f>
        <v>36985</v>
      </c>
      <c r="E8" s="77">
        <f>E69</f>
        <v>36942.100000000006</v>
      </c>
      <c r="F8" s="77">
        <f>(E8*100)/D8</f>
        <v>99.884007029876983</v>
      </c>
    </row>
    <row r="9" spans="1:6" s="57" customFormat="1" ht="13.15" x14ac:dyDescent="0.25"/>
    <row r="10" spans="1:6" ht="38.25" x14ac:dyDescent="0.2">
      <c r="A10" s="47" t="s">
        <v>183</v>
      </c>
      <c r="B10" s="47" t="s">
        <v>184</v>
      </c>
      <c r="C10" s="47" t="s">
        <v>47</v>
      </c>
      <c r="D10" s="47" t="s">
        <v>185</v>
      </c>
      <c r="E10" s="47" t="s">
        <v>186</v>
      </c>
      <c r="F10" s="47" t="s">
        <v>187</v>
      </c>
    </row>
    <row r="11" spans="1:6" x14ac:dyDescent="0.2">
      <c r="A11" s="48" t="s">
        <v>182</v>
      </c>
      <c r="B11" s="48" t="s">
        <v>188</v>
      </c>
      <c r="C11" s="78">
        <f>C12+C52</f>
        <v>3329413</v>
      </c>
      <c r="D11" s="78">
        <f>D12+D52</f>
        <v>3318925</v>
      </c>
      <c r="E11" s="78">
        <f>E12+E52</f>
        <v>3205748.3400000003</v>
      </c>
      <c r="F11" s="79">
        <f>(E11*100)/D11</f>
        <v>96.589960303411516</v>
      </c>
    </row>
    <row r="12" spans="1:6" ht="13.15" x14ac:dyDescent="0.25">
      <c r="A12" s="49" t="s">
        <v>71</v>
      </c>
      <c r="B12" s="50" t="s">
        <v>72</v>
      </c>
      <c r="C12" s="80">
        <f>C13+C23+C49</f>
        <v>3288903</v>
      </c>
      <c r="D12" s="80">
        <f>D13+D23+D49</f>
        <v>3242101</v>
      </c>
      <c r="E12" s="80">
        <f>E13+E23+E49</f>
        <v>3128925.18</v>
      </c>
      <c r="F12" s="81">
        <f>(E12*100)/D12</f>
        <v>96.509182779931905</v>
      </c>
    </row>
    <row r="13" spans="1:6" ht="13.15" x14ac:dyDescent="0.25">
      <c r="A13" s="51" t="s">
        <v>73</v>
      </c>
      <c r="B13" s="52" t="s">
        <v>74</v>
      </c>
      <c r="C13" s="82">
        <f>C14+C18+C20</f>
        <v>2566538</v>
      </c>
      <c r="D13" s="82">
        <f>D14+D18+D20</f>
        <v>2495616</v>
      </c>
      <c r="E13" s="82">
        <f>E14+E18+E20</f>
        <v>2494651.41</v>
      </c>
      <c r="F13" s="81">
        <f>(E13*100)/D13</f>
        <v>99.961348620941678</v>
      </c>
    </row>
    <row r="14" spans="1:6" x14ac:dyDescent="0.2">
      <c r="A14" s="53" t="s">
        <v>75</v>
      </c>
      <c r="B14" s="54" t="s">
        <v>76</v>
      </c>
      <c r="C14" s="83">
        <f>C15+C16+C17</f>
        <v>1957266</v>
      </c>
      <c r="D14" s="83">
        <f>D15+D16+D17</f>
        <v>1893911</v>
      </c>
      <c r="E14" s="83">
        <f>E15+E16+E17</f>
        <v>1893467.08</v>
      </c>
      <c r="F14" s="83">
        <f>(E14*100)/D14</f>
        <v>99.9765606725976</v>
      </c>
    </row>
    <row r="15" spans="1:6" x14ac:dyDescent="0.2">
      <c r="A15" s="55" t="s">
        <v>77</v>
      </c>
      <c r="B15" s="56" t="s">
        <v>78</v>
      </c>
      <c r="C15" s="84">
        <v>1836122</v>
      </c>
      <c r="D15" s="84">
        <v>1800767</v>
      </c>
      <c r="E15" s="84">
        <v>1800482.82</v>
      </c>
      <c r="F15" s="84"/>
    </row>
    <row r="16" spans="1:6" x14ac:dyDescent="0.2">
      <c r="A16" s="55" t="s">
        <v>79</v>
      </c>
      <c r="B16" s="56" t="s">
        <v>80</v>
      </c>
      <c r="C16" s="84">
        <v>119817</v>
      </c>
      <c r="D16" s="84">
        <v>92217</v>
      </c>
      <c r="E16" s="84">
        <v>92145.24</v>
      </c>
      <c r="F16" s="84"/>
    </row>
    <row r="17" spans="1:6" x14ac:dyDescent="0.2">
      <c r="A17" s="55" t="s">
        <v>81</v>
      </c>
      <c r="B17" s="56" t="s">
        <v>82</v>
      </c>
      <c r="C17" s="84">
        <v>1327</v>
      </c>
      <c r="D17" s="84">
        <v>927</v>
      </c>
      <c r="E17" s="84">
        <v>839.02</v>
      </c>
      <c r="F17" s="84"/>
    </row>
    <row r="18" spans="1:6" ht="13.15" x14ac:dyDescent="0.25">
      <c r="A18" s="53" t="s">
        <v>83</v>
      </c>
      <c r="B18" s="54" t="s">
        <v>84</v>
      </c>
      <c r="C18" s="83">
        <f>C19</f>
        <v>106178</v>
      </c>
      <c r="D18" s="83">
        <f>D19</f>
        <v>116678</v>
      </c>
      <c r="E18" s="83">
        <f>E19</f>
        <v>116342.16</v>
      </c>
      <c r="F18" s="83">
        <f>(E18*100)/D18</f>
        <v>99.712165103961325</v>
      </c>
    </row>
    <row r="19" spans="1:6" ht="13.15" x14ac:dyDescent="0.25">
      <c r="A19" s="55" t="s">
        <v>85</v>
      </c>
      <c r="B19" s="56" t="s">
        <v>84</v>
      </c>
      <c r="C19" s="84">
        <v>106178</v>
      </c>
      <c r="D19" s="84">
        <v>116678</v>
      </c>
      <c r="E19" s="84">
        <v>116342.16</v>
      </c>
      <c r="F19" s="84"/>
    </row>
    <row r="20" spans="1:6" x14ac:dyDescent="0.2">
      <c r="A20" s="53" t="s">
        <v>86</v>
      </c>
      <c r="B20" s="54" t="s">
        <v>87</v>
      </c>
      <c r="C20" s="83">
        <f>C21+C22</f>
        <v>503094</v>
      </c>
      <c r="D20" s="83">
        <f>D21+D22</f>
        <v>485027</v>
      </c>
      <c r="E20" s="83">
        <f>E21+E22</f>
        <v>484842.17000000004</v>
      </c>
      <c r="F20" s="83">
        <f>(E20*100)/D20</f>
        <v>99.961892843078857</v>
      </c>
    </row>
    <row r="21" spans="1:6" ht="13.15" x14ac:dyDescent="0.25">
      <c r="A21" s="55" t="s">
        <v>88</v>
      </c>
      <c r="B21" s="56" t="s">
        <v>89</v>
      </c>
      <c r="C21" s="84">
        <v>205758</v>
      </c>
      <c r="D21" s="84">
        <v>207758</v>
      </c>
      <c r="E21" s="84">
        <v>207581.33</v>
      </c>
      <c r="F21" s="84"/>
    </row>
    <row r="22" spans="1:6" ht="13.15" x14ac:dyDescent="0.25">
      <c r="A22" s="55" t="s">
        <v>90</v>
      </c>
      <c r="B22" s="56" t="s">
        <v>91</v>
      </c>
      <c r="C22" s="84">
        <v>297336</v>
      </c>
      <c r="D22" s="84">
        <v>277269</v>
      </c>
      <c r="E22" s="84">
        <v>277260.84000000003</v>
      </c>
      <c r="F22" s="84"/>
    </row>
    <row r="23" spans="1:6" ht="13.15" x14ac:dyDescent="0.25">
      <c r="A23" s="51" t="s">
        <v>92</v>
      </c>
      <c r="B23" s="52" t="s">
        <v>93</v>
      </c>
      <c r="C23" s="82">
        <f>C24+C28+C35+C44</f>
        <v>720772</v>
      </c>
      <c r="D23" s="82">
        <f>D24+D28+D35+D44</f>
        <v>744892</v>
      </c>
      <c r="E23" s="82">
        <f>E24+E28+E35+E44</f>
        <v>632680.7699999999</v>
      </c>
      <c r="F23" s="81">
        <f>(E23*100)/D23</f>
        <v>84.935906144783388</v>
      </c>
    </row>
    <row r="24" spans="1:6" x14ac:dyDescent="0.2">
      <c r="A24" s="53" t="s">
        <v>94</v>
      </c>
      <c r="B24" s="54" t="s">
        <v>95</v>
      </c>
      <c r="C24" s="83">
        <f>C25+C26+C27</f>
        <v>88127</v>
      </c>
      <c r="D24" s="83">
        <f>D25+D26+D27</f>
        <v>112247</v>
      </c>
      <c r="E24" s="83">
        <f>E25+E26+E27</f>
        <v>112243.9</v>
      </c>
      <c r="F24" s="83">
        <f>(E24*100)/D24</f>
        <v>99.997238233538539</v>
      </c>
    </row>
    <row r="25" spans="1:6" x14ac:dyDescent="0.2">
      <c r="A25" s="55" t="s">
        <v>96</v>
      </c>
      <c r="B25" s="56" t="s">
        <v>97</v>
      </c>
      <c r="C25" s="84">
        <v>1327</v>
      </c>
      <c r="D25" s="84">
        <v>1327</v>
      </c>
      <c r="E25" s="84">
        <v>3663.72</v>
      </c>
      <c r="F25" s="84"/>
    </row>
    <row r="26" spans="1:6" ht="25.5" x14ac:dyDescent="0.2">
      <c r="A26" s="55" t="s">
        <v>98</v>
      </c>
      <c r="B26" s="56" t="s">
        <v>99</v>
      </c>
      <c r="C26" s="84">
        <v>86269</v>
      </c>
      <c r="D26" s="84">
        <v>110239</v>
      </c>
      <c r="E26" s="84">
        <v>107899.18</v>
      </c>
      <c r="F26" s="84"/>
    </row>
    <row r="27" spans="1:6" x14ac:dyDescent="0.2">
      <c r="A27" s="55" t="s">
        <v>100</v>
      </c>
      <c r="B27" s="56" t="s">
        <v>101</v>
      </c>
      <c r="C27" s="84">
        <v>531</v>
      </c>
      <c r="D27" s="84">
        <v>681</v>
      </c>
      <c r="E27" s="84">
        <v>681</v>
      </c>
      <c r="F27" s="84"/>
    </row>
    <row r="28" spans="1:6" ht="13.15" x14ac:dyDescent="0.25">
      <c r="A28" s="53" t="s">
        <v>102</v>
      </c>
      <c r="B28" s="54" t="s">
        <v>103</v>
      </c>
      <c r="C28" s="83">
        <f>C29+C30+C31+C32+C33+C34</f>
        <v>456438</v>
      </c>
      <c r="D28" s="83">
        <f>D29+D30+D31+D32+D33+D34</f>
        <v>456438</v>
      </c>
      <c r="E28" s="83">
        <f>E29+E30+E31+E32+E33+E34</f>
        <v>350364.82</v>
      </c>
      <c r="F28" s="83">
        <f>(E28*100)/D28</f>
        <v>76.760659717201463</v>
      </c>
    </row>
    <row r="29" spans="1:6" ht="13.15" x14ac:dyDescent="0.25">
      <c r="A29" s="55" t="s">
        <v>104</v>
      </c>
      <c r="B29" s="56" t="s">
        <v>105</v>
      </c>
      <c r="C29" s="84">
        <v>79201</v>
      </c>
      <c r="D29" s="84">
        <v>79201</v>
      </c>
      <c r="E29" s="84">
        <v>48109.35</v>
      </c>
      <c r="F29" s="84"/>
    </row>
    <row r="30" spans="1:6" ht="13.15" x14ac:dyDescent="0.25">
      <c r="A30" s="55" t="s">
        <v>106</v>
      </c>
      <c r="B30" s="56" t="s">
        <v>107</v>
      </c>
      <c r="C30" s="84">
        <v>226868</v>
      </c>
      <c r="D30" s="84">
        <v>226868</v>
      </c>
      <c r="E30" s="84">
        <v>215552.24</v>
      </c>
      <c r="F30" s="84"/>
    </row>
    <row r="31" spans="1:6" ht="13.15" x14ac:dyDescent="0.25">
      <c r="A31" s="55" t="s">
        <v>108</v>
      </c>
      <c r="B31" s="56" t="s">
        <v>109</v>
      </c>
      <c r="C31" s="84">
        <v>114614</v>
      </c>
      <c r="D31" s="84">
        <v>114614</v>
      </c>
      <c r="E31" s="84">
        <v>67874.37</v>
      </c>
      <c r="F31" s="84"/>
    </row>
    <row r="32" spans="1:6" x14ac:dyDescent="0.2">
      <c r="A32" s="55" t="s">
        <v>110</v>
      </c>
      <c r="B32" s="56" t="s">
        <v>111</v>
      </c>
      <c r="C32" s="84">
        <v>13405</v>
      </c>
      <c r="D32" s="84">
        <v>13405</v>
      </c>
      <c r="E32" s="84">
        <v>9854.59</v>
      </c>
      <c r="F32" s="84"/>
    </row>
    <row r="33" spans="1:6" ht="13.15" x14ac:dyDescent="0.25">
      <c r="A33" s="55" t="s">
        <v>112</v>
      </c>
      <c r="B33" s="56" t="s">
        <v>113</v>
      </c>
      <c r="C33" s="84">
        <v>1394</v>
      </c>
      <c r="D33" s="84">
        <v>1394</v>
      </c>
      <c r="E33" s="84">
        <v>6933.74</v>
      </c>
      <c r="F33" s="84"/>
    </row>
    <row r="34" spans="1:6" x14ac:dyDescent="0.2">
      <c r="A34" s="55" t="s">
        <v>114</v>
      </c>
      <c r="B34" s="56" t="s">
        <v>115</v>
      </c>
      <c r="C34" s="84">
        <v>20956</v>
      </c>
      <c r="D34" s="84">
        <v>20956</v>
      </c>
      <c r="E34" s="84">
        <v>2040.53</v>
      </c>
      <c r="F34" s="84"/>
    </row>
    <row r="35" spans="1:6" ht="13.15" x14ac:dyDescent="0.25">
      <c r="A35" s="53" t="s">
        <v>116</v>
      </c>
      <c r="B35" s="54" t="s">
        <v>117</v>
      </c>
      <c r="C35" s="83">
        <f>C36+C37+C38+C39+C40+C41+C42+C43</f>
        <v>150160</v>
      </c>
      <c r="D35" s="83">
        <f>D36+D37+D38+D39+D40+D41+D42+D43</f>
        <v>150160</v>
      </c>
      <c r="E35" s="83">
        <f>E36+E37+E38+E39+E40+E41+E42+E43</f>
        <v>143751.97</v>
      </c>
      <c r="F35" s="83">
        <f>(E35*100)/D35</f>
        <v>95.732531965903036</v>
      </c>
    </row>
    <row r="36" spans="1:6" x14ac:dyDescent="0.2">
      <c r="A36" s="55" t="s">
        <v>118</v>
      </c>
      <c r="B36" s="56" t="s">
        <v>119</v>
      </c>
      <c r="C36" s="84">
        <v>4459</v>
      </c>
      <c r="D36" s="84">
        <v>4459</v>
      </c>
      <c r="E36" s="84">
        <v>3754.09</v>
      </c>
      <c r="F36" s="84"/>
    </row>
    <row r="37" spans="1:6" x14ac:dyDescent="0.2">
      <c r="A37" s="55" t="s">
        <v>120</v>
      </c>
      <c r="B37" s="56" t="s">
        <v>121</v>
      </c>
      <c r="C37" s="84">
        <v>25529</v>
      </c>
      <c r="D37" s="84">
        <v>25529</v>
      </c>
      <c r="E37" s="84">
        <v>22175.54</v>
      </c>
      <c r="F37" s="84"/>
    </row>
    <row r="38" spans="1:6" x14ac:dyDescent="0.2">
      <c r="A38" s="55" t="s">
        <v>122</v>
      </c>
      <c r="B38" s="56" t="s">
        <v>123</v>
      </c>
      <c r="C38" s="84">
        <v>717</v>
      </c>
      <c r="D38" s="84">
        <v>717</v>
      </c>
      <c r="E38" s="84">
        <v>3041.96</v>
      </c>
      <c r="F38" s="84"/>
    </row>
    <row r="39" spans="1:6" ht="13.15" x14ac:dyDescent="0.25">
      <c r="A39" s="55" t="s">
        <v>124</v>
      </c>
      <c r="B39" s="56" t="s">
        <v>125</v>
      </c>
      <c r="C39" s="84">
        <v>59725</v>
      </c>
      <c r="D39" s="84">
        <v>59725</v>
      </c>
      <c r="E39" s="84">
        <v>50296.49</v>
      </c>
      <c r="F39" s="84"/>
    </row>
    <row r="40" spans="1:6" ht="13.15" x14ac:dyDescent="0.25">
      <c r="A40" s="55" t="s">
        <v>126</v>
      </c>
      <c r="B40" s="56" t="s">
        <v>127</v>
      </c>
      <c r="C40" s="84">
        <v>37249</v>
      </c>
      <c r="D40" s="84">
        <v>37249</v>
      </c>
      <c r="E40" s="84">
        <v>49028.6</v>
      </c>
      <c r="F40" s="84"/>
    </row>
    <row r="41" spans="1:6" ht="13.15" x14ac:dyDescent="0.25">
      <c r="A41" s="55" t="s">
        <v>128</v>
      </c>
      <c r="B41" s="56" t="s">
        <v>129</v>
      </c>
      <c r="C41" s="84">
        <v>3252</v>
      </c>
      <c r="D41" s="84">
        <v>3252</v>
      </c>
      <c r="E41" s="84">
        <v>588.83000000000004</v>
      </c>
      <c r="F41" s="84"/>
    </row>
    <row r="42" spans="1:6" x14ac:dyDescent="0.2">
      <c r="A42" s="55" t="s">
        <v>130</v>
      </c>
      <c r="B42" s="56" t="s">
        <v>131</v>
      </c>
      <c r="C42" s="84">
        <v>80</v>
      </c>
      <c r="D42" s="84">
        <v>80</v>
      </c>
      <c r="E42" s="84">
        <v>18.260000000000002</v>
      </c>
      <c r="F42" s="84"/>
    </row>
    <row r="43" spans="1:6" ht="13.15" x14ac:dyDescent="0.25">
      <c r="A43" s="55" t="s">
        <v>132</v>
      </c>
      <c r="B43" s="56" t="s">
        <v>133</v>
      </c>
      <c r="C43" s="84">
        <v>19149</v>
      </c>
      <c r="D43" s="84">
        <v>19149</v>
      </c>
      <c r="E43" s="84">
        <v>14848.2</v>
      </c>
      <c r="F43" s="84"/>
    </row>
    <row r="44" spans="1:6" ht="13.15" x14ac:dyDescent="0.25">
      <c r="A44" s="53" t="s">
        <v>134</v>
      </c>
      <c r="B44" s="54" t="s">
        <v>135</v>
      </c>
      <c r="C44" s="83">
        <f>C45+C46+C47+C48</f>
        <v>26047</v>
      </c>
      <c r="D44" s="83">
        <f>D45+D46+D47+D48</f>
        <v>26047</v>
      </c>
      <c r="E44" s="83">
        <f>E45+E46+E47+E48</f>
        <v>26320.080000000002</v>
      </c>
      <c r="F44" s="83">
        <f>(E44*100)/D44</f>
        <v>101.04841248512305</v>
      </c>
    </row>
    <row r="45" spans="1:6" ht="13.15" x14ac:dyDescent="0.25">
      <c r="A45" s="55" t="s">
        <v>136</v>
      </c>
      <c r="B45" s="56" t="s">
        <v>137</v>
      </c>
      <c r="C45" s="84">
        <v>16590</v>
      </c>
      <c r="D45" s="84">
        <v>16590</v>
      </c>
      <c r="E45" s="84">
        <v>21608.400000000001</v>
      </c>
      <c r="F45" s="84"/>
    </row>
    <row r="46" spans="1:6" ht="13.15" x14ac:dyDescent="0.25">
      <c r="A46" s="55" t="s">
        <v>138</v>
      </c>
      <c r="B46" s="56" t="s">
        <v>139</v>
      </c>
      <c r="C46" s="84">
        <v>1301</v>
      </c>
      <c r="D46" s="84">
        <v>1301</v>
      </c>
      <c r="E46" s="84">
        <v>953.56</v>
      </c>
      <c r="F46" s="84"/>
    </row>
    <row r="47" spans="1:6" ht="13.15" x14ac:dyDescent="0.25">
      <c r="A47" s="55" t="s">
        <v>140</v>
      </c>
      <c r="B47" s="56" t="s">
        <v>141</v>
      </c>
      <c r="C47" s="84">
        <v>5833</v>
      </c>
      <c r="D47" s="84">
        <v>5833</v>
      </c>
      <c r="E47" s="84">
        <v>200</v>
      </c>
      <c r="F47" s="84"/>
    </row>
    <row r="48" spans="1:6" ht="13.15" x14ac:dyDescent="0.25">
      <c r="A48" s="55" t="s">
        <v>142</v>
      </c>
      <c r="B48" s="56" t="s">
        <v>135</v>
      </c>
      <c r="C48" s="84">
        <v>2323</v>
      </c>
      <c r="D48" s="84">
        <v>2323</v>
      </c>
      <c r="E48" s="84">
        <v>3558.12</v>
      </c>
      <c r="F48" s="84"/>
    </row>
    <row r="49" spans="1:6" ht="13.15" x14ac:dyDescent="0.25">
      <c r="A49" s="51" t="s">
        <v>143</v>
      </c>
      <c r="B49" s="52" t="s">
        <v>144</v>
      </c>
      <c r="C49" s="82">
        <f t="shared" ref="C49:E50" si="1">C50</f>
        <v>1593</v>
      </c>
      <c r="D49" s="82">
        <f t="shared" si="1"/>
        <v>1593</v>
      </c>
      <c r="E49" s="82">
        <f t="shared" si="1"/>
        <v>1593</v>
      </c>
      <c r="F49" s="81">
        <f>(E49*100)/D49</f>
        <v>100</v>
      </c>
    </row>
    <row r="50" spans="1:6" ht="13.15" x14ac:dyDescent="0.25">
      <c r="A50" s="53" t="s">
        <v>145</v>
      </c>
      <c r="B50" s="54" t="s">
        <v>146</v>
      </c>
      <c r="C50" s="83">
        <f t="shared" si="1"/>
        <v>1593</v>
      </c>
      <c r="D50" s="83">
        <f t="shared" si="1"/>
        <v>1593</v>
      </c>
      <c r="E50" s="83">
        <f t="shared" si="1"/>
        <v>1593</v>
      </c>
      <c r="F50" s="83">
        <f>(E50*100)/D50</f>
        <v>100</v>
      </c>
    </row>
    <row r="51" spans="1:6" ht="13.15" x14ac:dyDescent="0.25">
      <c r="A51" s="55" t="s">
        <v>147</v>
      </c>
      <c r="B51" s="56" t="s">
        <v>148</v>
      </c>
      <c r="C51" s="84">
        <v>1593</v>
      </c>
      <c r="D51" s="84">
        <v>1593</v>
      </c>
      <c r="E51" s="84">
        <v>1593</v>
      </c>
      <c r="F51" s="84"/>
    </row>
    <row r="52" spans="1:6" ht="13.15" x14ac:dyDescent="0.25">
      <c r="A52" s="49" t="s">
        <v>149</v>
      </c>
      <c r="B52" s="50" t="s">
        <v>150</v>
      </c>
      <c r="C52" s="80">
        <f>C53+C60</f>
        <v>40510</v>
      </c>
      <c r="D52" s="80">
        <f>D53+D60</f>
        <v>76824</v>
      </c>
      <c r="E52" s="80">
        <f>E53+E60</f>
        <v>76823.159999999989</v>
      </c>
      <c r="F52" s="81">
        <f>(E52*100)/D52</f>
        <v>99.998906591690087</v>
      </c>
    </row>
    <row r="53" spans="1:6" ht="13.15" x14ac:dyDescent="0.25">
      <c r="A53" s="51" t="s">
        <v>151</v>
      </c>
      <c r="B53" s="52" t="s">
        <v>152</v>
      </c>
      <c r="C53" s="82">
        <f>C54+C58</f>
        <v>36032</v>
      </c>
      <c r="D53" s="82">
        <f>D54+D58</f>
        <v>72346</v>
      </c>
      <c r="E53" s="82">
        <f>E54+E58</f>
        <v>72345.179999999993</v>
      </c>
      <c r="F53" s="81">
        <f>(E53*100)/D53</f>
        <v>99.998866557929929</v>
      </c>
    </row>
    <row r="54" spans="1:6" ht="13.15" x14ac:dyDescent="0.25">
      <c r="A54" s="53" t="s">
        <v>153</v>
      </c>
      <c r="B54" s="54" t="s">
        <v>154</v>
      </c>
      <c r="C54" s="83">
        <f>C55+C56+C57</f>
        <v>10066</v>
      </c>
      <c r="D54" s="83">
        <f>D55+D56+D57</f>
        <v>46478</v>
      </c>
      <c r="E54" s="83">
        <f>E55+E56+E57</f>
        <v>46477.5</v>
      </c>
      <c r="F54" s="83">
        <f>(E54*100)/D54</f>
        <v>99.998924222212665</v>
      </c>
    </row>
    <row r="55" spans="1:6" ht="13.15" x14ac:dyDescent="0.25">
      <c r="A55" s="55" t="s">
        <v>157</v>
      </c>
      <c r="B55" s="56" t="s">
        <v>158</v>
      </c>
      <c r="C55" s="84">
        <v>0</v>
      </c>
      <c r="D55" s="84">
        <v>0</v>
      </c>
      <c r="E55" s="84">
        <v>1740</v>
      </c>
      <c r="F55" s="84"/>
    </row>
    <row r="56" spans="1:6" x14ac:dyDescent="0.2">
      <c r="A56" s="55" t="s">
        <v>159</v>
      </c>
      <c r="B56" s="56" t="s">
        <v>160</v>
      </c>
      <c r="C56" s="84">
        <v>66</v>
      </c>
      <c r="D56" s="84">
        <v>66</v>
      </c>
      <c r="E56" s="84">
        <v>37225</v>
      </c>
      <c r="F56" s="84"/>
    </row>
    <row r="57" spans="1:6" x14ac:dyDescent="0.2">
      <c r="A57" s="55" t="s">
        <v>161</v>
      </c>
      <c r="B57" s="56" t="s">
        <v>162</v>
      </c>
      <c r="C57" s="84">
        <v>10000</v>
      </c>
      <c r="D57" s="84">
        <v>46412</v>
      </c>
      <c r="E57" s="84">
        <v>7512.5</v>
      </c>
      <c r="F57" s="84"/>
    </row>
    <row r="58" spans="1:6" ht="13.15" x14ac:dyDescent="0.25">
      <c r="A58" s="53" t="s">
        <v>165</v>
      </c>
      <c r="B58" s="54" t="s">
        <v>166</v>
      </c>
      <c r="C58" s="83">
        <f>C59</f>
        <v>25966</v>
      </c>
      <c r="D58" s="83">
        <f>D59</f>
        <v>25868</v>
      </c>
      <c r="E58" s="83">
        <f>E59</f>
        <v>25867.68</v>
      </c>
      <c r="F58" s="83">
        <f>(E58*100)/D58</f>
        <v>99.998762950363385</v>
      </c>
    </row>
    <row r="59" spans="1:6" ht="13.15" x14ac:dyDescent="0.25">
      <c r="A59" s="55" t="s">
        <v>167</v>
      </c>
      <c r="B59" s="56" t="s">
        <v>168</v>
      </c>
      <c r="C59" s="84">
        <v>25966</v>
      </c>
      <c r="D59" s="84">
        <v>25868</v>
      </c>
      <c r="E59" s="84">
        <v>25867.68</v>
      </c>
      <c r="F59" s="84"/>
    </row>
    <row r="60" spans="1:6" ht="13.15" x14ac:dyDescent="0.25">
      <c r="A60" s="51" t="s">
        <v>169</v>
      </c>
      <c r="B60" s="52" t="s">
        <v>170</v>
      </c>
      <c r="C60" s="82">
        <v>4478</v>
      </c>
      <c r="D60" s="82">
        <f t="shared" ref="C60:E61" si="2">D61</f>
        <v>4478</v>
      </c>
      <c r="E60" s="82">
        <f t="shared" si="2"/>
        <v>4477.9799999999996</v>
      </c>
      <c r="F60" s="81">
        <f>(E60*100)/D60</f>
        <v>99.999553372041078</v>
      </c>
    </row>
    <row r="61" spans="1:6" ht="25.5" x14ac:dyDescent="0.2">
      <c r="A61" s="53" t="s">
        <v>171</v>
      </c>
      <c r="B61" s="54" t="s">
        <v>172</v>
      </c>
      <c r="C61" s="83">
        <f t="shared" si="2"/>
        <v>4478</v>
      </c>
      <c r="D61" s="83">
        <f t="shared" si="2"/>
        <v>4478</v>
      </c>
      <c r="E61" s="83">
        <f t="shared" si="2"/>
        <v>4477.9799999999996</v>
      </c>
      <c r="F61" s="83">
        <f>(E61*100)/D61</f>
        <v>99.999553372041078</v>
      </c>
    </row>
    <row r="62" spans="1:6" x14ac:dyDescent="0.2">
      <c r="A62" s="55" t="s">
        <v>173</v>
      </c>
      <c r="B62" s="56" t="s">
        <v>172</v>
      </c>
      <c r="C62" s="84">
        <v>4478</v>
      </c>
      <c r="D62" s="84">
        <v>4478</v>
      </c>
      <c r="E62" s="84">
        <v>4477.9799999999996</v>
      </c>
      <c r="F62" s="84"/>
    </row>
    <row r="63" spans="1:6" ht="13.15" x14ac:dyDescent="0.25">
      <c r="A63" s="49" t="s">
        <v>55</v>
      </c>
      <c r="B63" s="50" t="s">
        <v>56</v>
      </c>
      <c r="C63" s="80">
        <f t="shared" ref="C63:E64" si="3">C64</f>
        <v>3329413</v>
      </c>
      <c r="D63" s="80">
        <f t="shared" si="3"/>
        <v>3318925</v>
      </c>
      <c r="E63" s="80">
        <f t="shared" si="3"/>
        <v>3205748.3400000003</v>
      </c>
      <c r="F63" s="81">
        <f>(E63*100)/D63</f>
        <v>96.589960303411516</v>
      </c>
    </row>
    <row r="64" spans="1:6" x14ac:dyDescent="0.2">
      <c r="A64" s="51" t="s">
        <v>63</v>
      </c>
      <c r="B64" s="52" t="s">
        <v>64</v>
      </c>
      <c r="C64" s="82">
        <f t="shared" si="3"/>
        <v>3329413</v>
      </c>
      <c r="D64" s="82">
        <f t="shared" si="3"/>
        <v>3318925</v>
      </c>
      <c r="E64" s="82">
        <f t="shared" si="3"/>
        <v>3205748.3400000003</v>
      </c>
      <c r="F64" s="81">
        <f>(E64*100)/D64</f>
        <v>96.589960303411516</v>
      </c>
    </row>
    <row r="65" spans="1:6" ht="25.5" x14ac:dyDescent="0.2">
      <c r="A65" s="53" t="s">
        <v>65</v>
      </c>
      <c r="B65" s="54" t="s">
        <v>66</v>
      </c>
      <c r="C65" s="83">
        <f>C66+C67</f>
        <v>3329413</v>
      </c>
      <c r="D65" s="83">
        <f>D66+D67</f>
        <v>3318925</v>
      </c>
      <c r="E65" s="83">
        <f>E66+E67</f>
        <v>3205748.3400000003</v>
      </c>
      <c r="F65" s="83">
        <f>(E65*100)/D65</f>
        <v>96.589960303411516</v>
      </c>
    </row>
    <row r="66" spans="1:6" ht="13.15" x14ac:dyDescent="0.25">
      <c r="A66" s="55" t="s">
        <v>67</v>
      </c>
      <c r="B66" s="56" t="s">
        <v>68</v>
      </c>
      <c r="C66" s="84">
        <v>3288903</v>
      </c>
      <c r="D66" s="84">
        <v>3242101</v>
      </c>
      <c r="E66" s="84">
        <v>3128925.18</v>
      </c>
      <c r="F66" s="84"/>
    </row>
    <row r="67" spans="1:6" ht="26.45" x14ac:dyDescent="0.25">
      <c r="A67" s="55" t="s">
        <v>69</v>
      </c>
      <c r="B67" s="56" t="s">
        <v>70</v>
      </c>
      <c r="C67" s="84">
        <v>40510</v>
      </c>
      <c r="D67" s="84">
        <v>76824</v>
      </c>
      <c r="E67" s="84">
        <v>76823.16</v>
      </c>
      <c r="F67" s="84"/>
    </row>
    <row r="68" spans="1:6" ht="38.25" x14ac:dyDescent="0.2">
      <c r="A68" s="47" t="s">
        <v>189</v>
      </c>
      <c r="B68" s="47" t="s">
        <v>190</v>
      </c>
      <c r="C68" s="47" t="s">
        <v>47</v>
      </c>
      <c r="D68" s="47" t="s">
        <v>185</v>
      </c>
      <c r="E68" s="47" t="s">
        <v>186</v>
      </c>
      <c r="F68" s="47" t="s">
        <v>187</v>
      </c>
    </row>
    <row r="69" spans="1:6" ht="13.15" x14ac:dyDescent="0.25">
      <c r="A69" s="48" t="s">
        <v>73</v>
      </c>
      <c r="B69" s="48" t="s">
        <v>191</v>
      </c>
      <c r="C69" s="78">
        <f>C70+C95</f>
        <v>32159</v>
      </c>
      <c r="D69" s="78">
        <f>D70+D95</f>
        <v>36985</v>
      </c>
      <c r="E69" s="78">
        <f>E70+E95</f>
        <v>36942.100000000006</v>
      </c>
      <c r="F69" s="79">
        <f>(E69*100)/D69</f>
        <v>99.884007029876983</v>
      </c>
    </row>
    <row r="70" spans="1:6" ht="13.15" x14ac:dyDescent="0.25">
      <c r="A70" s="49" t="s">
        <v>71</v>
      </c>
      <c r="B70" s="50" t="s">
        <v>72</v>
      </c>
      <c r="C70" s="80">
        <f>C71+C92</f>
        <v>22072</v>
      </c>
      <c r="D70" s="80">
        <f>D71+D92</f>
        <v>23353</v>
      </c>
      <c r="E70" s="80">
        <f>E71+E92</f>
        <v>23316.320000000003</v>
      </c>
      <c r="F70" s="81">
        <f>(E70*100)/D70</f>
        <v>99.842932385560758</v>
      </c>
    </row>
    <row r="71" spans="1:6" ht="13.15" x14ac:dyDescent="0.25">
      <c r="A71" s="51" t="s">
        <v>92</v>
      </c>
      <c r="B71" s="52" t="s">
        <v>93</v>
      </c>
      <c r="C71" s="82">
        <f>C72+C75+C82+C88</f>
        <v>21727</v>
      </c>
      <c r="D71" s="82">
        <f>D72+D75+D82+D88</f>
        <v>21833</v>
      </c>
      <c r="E71" s="82">
        <f>E72+E75+E82+E88</f>
        <v>21800.260000000002</v>
      </c>
      <c r="F71" s="81">
        <f>(E71*100)/D71</f>
        <v>99.850043512114695</v>
      </c>
    </row>
    <row r="72" spans="1:6" x14ac:dyDescent="0.2">
      <c r="A72" s="53" t="s">
        <v>94</v>
      </c>
      <c r="B72" s="54" t="s">
        <v>95</v>
      </c>
      <c r="C72" s="83">
        <f>C73+C74</f>
        <v>663</v>
      </c>
      <c r="D72" s="83">
        <f>D73+D74</f>
        <v>438</v>
      </c>
      <c r="E72" s="83">
        <f>E73+E74</f>
        <v>437.75</v>
      </c>
      <c r="F72" s="83">
        <f>(E72*100)/D72</f>
        <v>99.94292237442923</v>
      </c>
    </row>
    <row r="73" spans="1:6" x14ac:dyDescent="0.2">
      <c r="A73" s="55" t="s">
        <v>96</v>
      </c>
      <c r="B73" s="56" t="s">
        <v>97</v>
      </c>
      <c r="C73" s="84">
        <v>66</v>
      </c>
      <c r="D73" s="84">
        <v>0</v>
      </c>
      <c r="E73" s="84">
        <v>0</v>
      </c>
      <c r="F73" s="84"/>
    </row>
    <row r="74" spans="1:6" x14ac:dyDescent="0.2">
      <c r="A74" s="55" t="s">
        <v>100</v>
      </c>
      <c r="B74" s="56" t="s">
        <v>101</v>
      </c>
      <c r="C74" s="84">
        <v>597</v>
      </c>
      <c r="D74" s="84">
        <v>438</v>
      </c>
      <c r="E74" s="84">
        <v>437.75</v>
      </c>
      <c r="F74" s="84"/>
    </row>
    <row r="75" spans="1:6" ht="13.15" x14ac:dyDescent="0.25">
      <c r="A75" s="53" t="s">
        <v>102</v>
      </c>
      <c r="B75" s="54" t="s">
        <v>103</v>
      </c>
      <c r="C75" s="83">
        <f>C76+C77+C78+C79+C80+C81</f>
        <v>5058</v>
      </c>
      <c r="D75" s="83">
        <f>D76+D77+D78+D79+D80+D81</f>
        <v>7632</v>
      </c>
      <c r="E75" s="83">
        <f>E76+E77+E78+E79+E80+E81</f>
        <v>7629.28</v>
      </c>
      <c r="F75" s="83">
        <f>(E75*100)/D75</f>
        <v>99.964360587002091</v>
      </c>
    </row>
    <row r="76" spans="1:6" ht="13.15" x14ac:dyDescent="0.25">
      <c r="A76" s="55" t="s">
        <v>104</v>
      </c>
      <c r="B76" s="56" t="s">
        <v>105</v>
      </c>
      <c r="C76" s="84">
        <v>226</v>
      </c>
      <c r="D76" s="84">
        <v>792</v>
      </c>
      <c r="E76" s="84">
        <v>791.16</v>
      </c>
      <c r="F76" s="84"/>
    </row>
    <row r="77" spans="1:6" ht="13.15" x14ac:dyDescent="0.25">
      <c r="A77" s="55" t="s">
        <v>106</v>
      </c>
      <c r="B77" s="56" t="s">
        <v>107</v>
      </c>
      <c r="C77" s="84">
        <v>451</v>
      </c>
      <c r="D77" s="84">
        <v>1350</v>
      </c>
      <c r="E77" s="84">
        <v>1349.98</v>
      </c>
      <c r="F77" s="84"/>
    </row>
    <row r="78" spans="1:6" ht="13.15" x14ac:dyDescent="0.25">
      <c r="A78" s="55" t="s">
        <v>108</v>
      </c>
      <c r="B78" s="56" t="s">
        <v>109</v>
      </c>
      <c r="C78" s="84">
        <v>80</v>
      </c>
      <c r="D78" s="84">
        <v>93</v>
      </c>
      <c r="E78" s="84">
        <v>92.89</v>
      </c>
      <c r="F78" s="84"/>
    </row>
    <row r="79" spans="1:6" x14ac:dyDescent="0.2">
      <c r="A79" s="55" t="s">
        <v>110</v>
      </c>
      <c r="B79" s="56" t="s">
        <v>111</v>
      </c>
      <c r="C79" s="84">
        <v>1301</v>
      </c>
      <c r="D79" s="84">
        <v>709</v>
      </c>
      <c r="E79" s="84">
        <v>708.65</v>
      </c>
      <c r="F79" s="84"/>
    </row>
    <row r="80" spans="1:6" ht="13.15" x14ac:dyDescent="0.25">
      <c r="A80" s="55" t="s">
        <v>112</v>
      </c>
      <c r="B80" s="56" t="s">
        <v>113</v>
      </c>
      <c r="C80" s="84">
        <v>3000</v>
      </c>
      <c r="D80" s="84">
        <v>4261</v>
      </c>
      <c r="E80" s="84">
        <v>4260.13</v>
      </c>
      <c r="F80" s="84"/>
    </row>
    <row r="81" spans="1:6" x14ac:dyDescent="0.2">
      <c r="A81" s="55" t="s">
        <v>114</v>
      </c>
      <c r="B81" s="56" t="s">
        <v>115</v>
      </c>
      <c r="C81" s="84">
        <v>0</v>
      </c>
      <c r="D81" s="84">
        <v>427</v>
      </c>
      <c r="E81" s="84">
        <v>426.47</v>
      </c>
      <c r="F81" s="84"/>
    </row>
    <row r="82" spans="1:6" ht="13.15" x14ac:dyDescent="0.25">
      <c r="A82" s="53" t="s">
        <v>116</v>
      </c>
      <c r="B82" s="54" t="s">
        <v>117</v>
      </c>
      <c r="C82" s="83">
        <f>C83+C84+C85+C86+C87</f>
        <v>12409</v>
      </c>
      <c r="D82" s="83">
        <f>D83+D84+D85+D86+D87</f>
        <v>1453</v>
      </c>
      <c r="E82" s="83">
        <f>E83+E84+E85+E86+E87</f>
        <v>1430.04</v>
      </c>
      <c r="F82" s="83">
        <f>(E82*100)/D82</f>
        <v>98.419821059876114</v>
      </c>
    </row>
    <row r="83" spans="1:6" x14ac:dyDescent="0.2">
      <c r="A83" s="55" t="s">
        <v>118</v>
      </c>
      <c r="B83" s="56" t="s">
        <v>119</v>
      </c>
      <c r="C83" s="84">
        <v>66</v>
      </c>
      <c r="D83" s="84">
        <v>0</v>
      </c>
      <c r="E83" s="84">
        <v>0</v>
      </c>
      <c r="F83" s="84"/>
    </row>
    <row r="84" spans="1:6" x14ac:dyDescent="0.2">
      <c r="A84" s="55" t="s">
        <v>120</v>
      </c>
      <c r="B84" s="56" t="s">
        <v>121</v>
      </c>
      <c r="C84" s="84">
        <v>5309</v>
      </c>
      <c r="D84" s="84">
        <v>63</v>
      </c>
      <c r="E84" s="84">
        <v>63.02</v>
      </c>
      <c r="F84" s="84"/>
    </row>
    <row r="85" spans="1:6" ht="13.15" x14ac:dyDescent="0.25">
      <c r="A85" s="55" t="s">
        <v>126</v>
      </c>
      <c r="B85" s="56" t="s">
        <v>127</v>
      </c>
      <c r="C85" s="84">
        <v>398</v>
      </c>
      <c r="D85" s="84">
        <v>0</v>
      </c>
      <c r="E85" s="84">
        <v>0</v>
      </c>
      <c r="F85" s="84"/>
    </row>
    <row r="86" spans="1:6" ht="13.15" x14ac:dyDescent="0.25">
      <c r="A86" s="55" t="s">
        <v>128</v>
      </c>
      <c r="B86" s="56" t="s">
        <v>129</v>
      </c>
      <c r="C86" s="84">
        <v>2920</v>
      </c>
      <c r="D86" s="84">
        <v>720</v>
      </c>
      <c r="E86" s="84">
        <v>719.02</v>
      </c>
      <c r="F86" s="84"/>
    </row>
    <row r="87" spans="1:6" ht="13.15" x14ac:dyDescent="0.25">
      <c r="A87" s="55" t="s">
        <v>132</v>
      </c>
      <c r="B87" s="56" t="s">
        <v>133</v>
      </c>
      <c r="C87" s="84">
        <v>3716</v>
      </c>
      <c r="D87" s="84">
        <v>670</v>
      </c>
      <c r="E87" s="84">
        <v>648</v>
      </c>
      <c r="F87" s="84"/>
    </row>
    <row r="88" spans="1:6" ht="13.15" x14ac:dyDescent="0.25">
      <c r="A88" s="53" t="s">
        <v>134</v>
      </c>
      <c r="B88" s="54" t="s">
        <v>135</v>
      </c>
      <c r="C88" s="83">
        <f>C89+C90+C91</f>
        <v>3597</v>
      </c>
      <c r="D88" s="83">
        <f>D89+D90+D91</f>
        <v>12310</v>
      </c>
      <c r="E88" s="83">
        <f>E89+E90+E91</f>
        <v>12303.19</v>
      </c>
      <c r="F88" s="83">
        <f>(E88*100)/D88</f>
        <v>99.944679122664496</v>
      </c>
    </row>
    <row r="89" spans="1:6" ht="13.15" x14ac:dyDescent="0.25">
      <c r="A89" s="55" t="s">
        <v>136</v>
      </c>
      <c r="B89" s="56" t="s">
        <v>137</v>
      </c>
      <c r="C89" s="84">
        <v>2761</v>
      </c>
      <c r="D89" s="84">
        <v>7665</v>
      </c>
      <c r="E89" s="84">
        <v>7660.33</v>
      </c>
      <c r="F89" s="84"/>
    </row>
    <row r="90" spans="1:6" ht="13.15" x14ac:dyDescent="0.25">
      <c r="A90" s="55" t="s">
        <v>140</v>
      </c>
      <c r="B90" s="56" t="s">
        <v>141</v>
      </c>
      <c r="C90" s="84">
        <v>597</v>
      </c>
      <c r="D90" s="84">
        <v>4175</v>
      </c>
      <c r="E90" s="84">
        <v>4173.96</v>
      </c>
      <c r="F90" s="84"/>
    </row>
    <row r="91" spans="1:6" ht="13.15" x14ac:dyDescent="0.25">
      <c r="A91" s="55" t="s">
        <v>142</v>
      </c>
      <c r="B91" s="56" t="s">
        <v>135</v>
      </c>
      <c r="C91" s="84">
        <v>239</v>
      </c>
      <c r="D91" s="84">
        <v>470</v>
      </c>
      <c r="E91" s="84">
        <v>468.9</v>
      </c>
      <c r="F91" s="84"/>
    </row>
    <row r="92" spans="1:6" ht="13.15" x14ac:dyDescent="0.25">
      <c r="A92" s="51" t="s">
        <v>143</v>
      </c>
      <c r="B92" s="52" t="s">
        <v>144</v>
      </c>
      <c r="C92" s="82">
        <f t="shared" ref="C92:E93" si="4">C93</f>
        <v>345</v>
      </c>
      <c r="D92" s="82">
        <f t="shared" si="4"/>
        <v>1520</v>
      </c>
      <c r="E92" s="82">
        <f t="shared" si="4"/>
        <v>1516.06</v>
      </c>
      <c r="F92" s="81">
        <f>(E92*100)/D92</f>
        <v>99.740789473684217</v>
      </c>
    </row>
    <row r="93" spans="1:6" ht="13.15" x14ac:dyDescent="0.25">
      <c r="A93" s="53" t="s">
        <v>145</v>
      </c>
      <c r="B93" s="54" t="s">
        <v>146</v>
      </c>
      <c r="C93" s="83">
        <f t="shared" si="4"/>
        <v>345</v>
      </c>
      <c r="D93" s="83">
        <f t="shared" si="4"/>
        <v>1520</v>
      </c>
      <c r="E93" s="83">
        <f t="shared" si="4"/>
        <v>1516.06</v>
      </c>
      <c r="F93" s="83">
        <f>(E93*100)/D93</f>
        <v>99.740789473684217</v>
      </c>
    </row>
    <row r="94" spans="1:6" ht="13.15" x14ac:dyDescent="0.25">
      <c r="A94" s="55" t="s">
        <v>147</v>
      </c>
      <c r="B94" s="56" t="s">
        <v>148</v>
      </c>
      <c r="C94" s="84">
        <v>345</v>
      </c>
      <c r="D94" s="84">
        <v>1520</v>
      </c>
      <c r="E94" s="84">
        <v>1516.06</v>
      </c>
      <c r="F94" s="84"/>
    </row>
    <row r="95" spans="1:6" ht="13.15" x14ac:dyDescent="0.25">
      <c r="A95" s="49" t="s">
        <v>149</v>
      </c>
      <c r="B95" s="50" t="s">
        <v>150</v>
      </c>
      <c r="C95" s="80">
        <f>C96+C102</f>
        <v>10087</v>
      </c>
      <c r="D95" s="80">
        <f>D96+D102</f>
        <v>13632</v>
      </c>
      <c r="E95" s="80">
        <f>E96+E102</f>
        <v>13625.78</v>
      </c>
      <c r="F95" s="81">
        <f>(E95*100)/D95</f>
        <v>99.954372065727696</v>
      </c>
    </row>
    <row r="96" spans="1:6" ht="13.15" x14ac:dyDescent="0.25">
      <c r="A96" s="51" t="s">
        <v>151</v>
      </c>
      <c r="B96" s="52" t="s">
        <v>152</v>
      </c>
      <c r="C96" s="82">
        <f>C97</f>
        <v>7300</v>
      </c>
      <c r="D96" s="82">
        <f>D97</f>
        <v>12487</v>
      </c>
      <c r="E96" s="82">
        <f>E97</f>
        <v>12483.28</v>
      </c>
      <c r="F96" s="81">
        <f>(E96*100)/D96</f>
        <v>99.970209017378068</v>
      </c>
    </row>
    <row r="97" spans="1:6" ht="13.15" x14ac:dyDescent="0.25">
      <c r="A97" s="53" t="s">
        <v>153</v>
      </c>
      <c r="B97" s="54" t="s">
        <v>154</v>
      </c>
      <c r="C97" s="83">
        <f>C98+C99+C100+C101</f>
        <v>7300</v>
      </c>
      <c r="D97" s="83">
        <f>D98+D99+D100+D101</f>
        <v>12487</v>
      </c>
      <c r="E97" s="83">
        <f>E98+E99+E100+E101</f>
        <v>12483.28</v>
      </c>
      <c r="F97" s="83">
        <f>(E97*100)/D97</f>
        <v>99.970209017378068</v>
      </c>
    </row>
    <row r="98" spans="1:6" x14ac:dyDescent="0.2">
      <c r="A98" s="55" t="s">
        <v>155</v>
      </c>
      <c r="B98" s="56" t="s">
        <v>156</v>
      </c>
      <c r="C98" s="84">
        <v>1991</v>
      </c>
      <c r="D98" s="84">
        <v>6195</v>
      </c>
      <c r="E98" s="84">
        <v>6191.76</v>
      </c>
      <c r="F98" s="84"/>
    </row>
    <row r="99" spans="1:6" ht="13.15" x14ac:dyDescent="0.25">
      <c r="A99" s="55" t="s">
        <v>157</v>
      </c>
      <c r="B99" s="56" t="s">
        <v>158</v>
      </c>
      <c r="C99" s="84">
        <v>4645</v>
      </c>
      <c r="D99" s="84">
        <v>1765</v>
      </c>
      <c r="E99" s="84">
        <v>1764.79</v>
      </c>
      <c r="F99" s="84"/>
    </row>
    <row r="100" spans="1:6" x14ac:dyDescent="0.2">
      <c r="A100" s="55" t="s">
        <v>159</v>
      </c>
      <c r="B100" s="56" t="s">
        <v>160</v>
      </c>
      <c r="C100" s="84">
        <v>664</v>
      </c>
      <c r="D100" s="84">
        <v>4062</v>
      </c>
      <c r="E100" s="84">
        <v>4061.74</v>
      </c>
      <c r="F100" s="84"/>
    </row>
    <row r="101" spans="1:6" ht="13.15" x14ac:dyDescent="0.25">
      <c r="A101" s="55" t="s">
        <v>163</v>
      </c>
      <c r="B101" s="56" t="s">
        <v>164</v>
      </c>
      <c r="C101" s="84">
        <v>0</v>
      </c>
      <c r="D101" s="84">
        <v>465</v>
      </c>
      <c r="E101" s="84">
        <v>464.99</v>
      </c>
      <c r="F101" s="84"/>
    </row>
    <row r="102" spans="1:6" ht="13.15" x14ac:dyDescent="0.25">
      <c r="A102" s="51" t="s">
        <v>169</v>
      </c>
      <c r="B102" s="52" t="s">
        <v>170</v>
      </c>
      <c r="C102" s="82">
        <f t="shared" ref="C102:E103" si="5">C103</f>
        <v>2787</v>
      </c>
      <c r="D102" s="82">
        <f t="shared" si="5"/>
        <v>1145</v>
      </c>
      <c r="E102" s="82">
        <f t="shared" si="5"/>
        <v>1142.5</v>
      </c>
      <c r="F102" s="81">
        <f>(E102*100)/D102</f>
        <v>99.78165938864629</v>
      </c>
    </row>
    <row r="103" spans="1:6" ht="25.5" x14ac:dyDescent="0.2">
      <c r="A103" s="53" t="s">
        <v>171</v>
      </c>
      <c r="B103" s="54" t="s">
        <v>172</v>
      </c>
      <c r="C103" s="83">
        <f t="shared" si="5"/>
        <v>2787</v>
      </c>
      <c r="D103" s="83">
        <f t="shared" si="5"/>
        <v>1145</v>
      </c>
      <c r="E103" s="83">
        <f t="shared" si="5"/>
        <v>1142.5</v>
      </c>
      <c r="F103" s="83">
        <f>(E103*100)/D103</f>
        <v>99.78165938864629</v>
      </c>
    </row>
    <row r="104" spans="1:6" x14ac:dyDescent="0.2">
      <c r="A104" s="55" t="s">
        <v>173</v>
      </c>
      <c r="B104" s="56" t="s">
        <v>172</v>
      </c>
      <c r="C104" s="84">
        <v>2787</v>
      </c>
      <c r="D104" s="84">
        <v>1145</v>
      </c>
      <c r="E104" s="84">
        <v>1142.5</v>
      </c>
      <c r="F104" s="84"/>
    </row>
    <row r="105" spans="1:6" ht="13.15" x14ac:dyDescent="0.25">
      <c r="A105" s="49" t="s">
        <v>55</v>
      </c>
      <c r="B105" s="50" t="s">
        <v>56</v>
      </c>
      <c r="C105" s="80">
        <f t="shared" ref="C105:E107" si="6">C106</f>
        <v>32159</v>
      </c>
      <c r="D105" s="80">
        <f t="shared" si="6"/>
        <v>36985</v>
      </c>
      <c r="E105" s="80">
        <f t="shared" si="6"/>
        <v>61194.81</v>
      </c>
      <c r="F105" s="81">
        <f>(E105*100)/D105</f>
        <v>165.45845613086385</v>
      </c>
    </row>
    <row r="106" spans="1:6" x14ac:dyDescent="0.2">
      <c r="A106" s="51" t="s">
        <v>57</v>
      </c>
      <c r="B106" s="52" t="s">
        <v>58</v>
      </c>
      <c r="C106" s="82">
        <f t="shared" si="6"/>
        <v>32159</v>
      </c>
      <c r="D106" s="82">
        <f t="shared" si="6"/>
        <v>36985</v>
      </c>
      <c r="E106" s="82">
        <f t="shared" si="6"/>
        <v>61194.81</v>
      </c>
      <c r="F106" s="81">
        <f>(E106*100)/D106</f>
        <v>165.45845613086385</v>
      </c>
    </row>
    <row r="107" spans="1:6" x14ac:dyDescent="0.2">
      <c r="A107" s="53" t="s">
        <v>59</v>
      </c>
      <c r="B107" s="54" t="s">
        <v>60</v>
      </c>
      <c r="C107" s="83">
        <f t="shared" si="6"/>
        <v>32159</v>
      </c>
      <c r="D107" s="83">
        <f t="shared" si="6"/>
        <v>36985</v>
      </c>
      <c r="E107" s="83">
        <f t="shared" si="6"/>
        <v>61194.81</v>
      </c>
      <c r="F107" s="83">
        <f>(E107*100)/D107</f>
        <v>165.45845613086385</v>
      </c>
    </row>
    <row r="108" spans="1:6" x14ac:dyDescent="0.2">
      <c r="A108" s="55" t="s">
        <v>61</v>
      </c>
      <c r="B108" s="56" t="s">
        <v>62</v>
      </c>
      <c r="C108" s="84">
        <v>32159</v>
      </c>
      <c r="D108" s="84">
        <v>36985</v>
      </c>
      <c r="E108" s="84">
        <v>61194.81</v>
      </c>
      <c r="F108" s="84"/>
    </row>
    <row r="109" spans="1:6" s="57" customFormat="1" ht="13.15" x14ac:dyDescent="0.25"/>
    <row r="110" spans="1:6" s="57" customFormat="1" ht="13.15" x14ac:dyDescent="0.25"/>
    <row r="111" spans="1:6" s="57" customFormat="1" ht="13.15" x14ac:dyDescent="0.25"/>
    <row r="112" spans="1:6" s="57" customFormat="1" ht="13.15" x14ac:dyDescent="0.25"/>
    <row r="113" s="57" customFormat="1" ht="13.15" x14ac:dyDescent="0.25"/>
    <row r="114" s="57" customFormat="1" ht="13.15" x14ac:dyDescent="0.25"/>
    <row r="115" s="57" customFormat="1" ht="13.15" x14ac:dyDescent="0.25"/>
    <row r="116" s="57" customFormat="1" ht="13.15" x14ac:dyDescent="0.25"/>
    <row r="117" s="57" customFormat="1" ht="13.15" x14ac:dyDescent="0.25"/>
    <row r="118" s="57" customFormat="1" ht="13.15" x14ac:dyDescent="0.25"/>
    <row r="119" s="57" customFormat="1" ht="13.15" x14ac:dyDescent="0.25"/>
    <row r="120" s="57" customFormat="1" ht="13.15" x14ac:dyDescent="0.25"/>
    <row r="121" s="57" customFormat="1" ht="13.15" x14ac:dyDescent="0.25"/>
    <row r="122" s="57" customFormat="1" ht="13.15" x14ac:dyDescent="0.25"/>
    <row r="123" s="57" customFormat="1" ht="13.15" x14ac:dyDescent="0.25"/>
    <row r="124" s="57" customFormat="1" ht="13.15" x14ac:dyDescent="0.25"/>
    <row r="125" s="57" customFormat="1" ht="13.15" x14ac:dyDescent="0.25"/>
    <row r="126" s="57" customFormat="1" ht="13.15" x14ac:dyDescent="0.25"/>
    <row r="127" s="57" customFormat="1" ht="13.15" x14ac:dyDescent="0.25"/>
    <row r="128" s="57" customFormat="1" ht="13.15" x14ac:dyDescent="0.25"/>
    <row r="129" s="57" customFormat="1" ht="13.15" x14ac:dyDescent="0.25"/>
    <row r="130" s="57" customFormat="1" ht="13.15" x14ac:dyDescent="0.25"/>
    <row r="131" s="57" customFormat="1" ht="13.15" x14ac:dyDescent="0.25"/>
    <row r="132" s="57" customFormat="1" ht="13.15" x14ac:dyDescent="0.25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="57" customFormat="1" x14ac:dyDescent="0.2"/>
    <row r="1234" s="57" customFormat="1" x14ac:dyDescent="0.2"/>
    <row r="1235" s="57" customFormat="1" x14ac:dyDescent="0.2"/>
    <row r="1236" s="57" customFormat="1" x14ac:dyDescent="0.2"/>
    <row r="1237" s="57" customFormat="1" x14ac:dyDescent="0.2"/>
    <row r="1238" s="57" customFormat="1" x14ac:dyDescent="0.2"/>
    <row r="1239" s="57" customFormat="1" x14ac:dyDescent="0.2"/>
    <row r="1240" s="57" customFormat="1" x14ac:dyDescent="0.2"/>
    <row r="1241" s="57" customFormat="1" x14ac:dyDescent="0.2"/>
    <row r="1242" s="57" customFormat="1" x14ac:dyDescent="0.2"/>
    <row r="1243" s="57" customFormat="1" x14ac:dyDescent="0.2"/>
    <row r="1244" s="57" customFormat="1" x14ac:dyDescent="0.2"/>
    <row r="1245" s="57" customFormat="1" x14ac:dyDescent="0.2"/>
    <row r="1246" s="57" customFormat="1" x14ac:dyDescent="0.2"/>
    <row r="1247" s="57" customFormat="1" x14ac:dyDescent="0.2"/>
    <row r="1248" s="57" customFormat="1" x14ac:dyDescent="0.2"/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57"/>
      <c r="B1282" s="57"/>
      <c r="C1282" s="57"/>
    </row>
    <row r="1283" spans="1:3" x14ac:dyDescent="0.2">
      <c r="A1283" s="57"/>
      <c r="B1283" s="57"/>
      <c r="C1283" s="57"/>
    </row>
    <row r="1284" spans="1:3" x14ac:dyDescent="0.2">
      <c r="A1284" s="57"/>
      <c r="B1284" s="57"/>
      <c r="C1284" s="57"/>
    </row>
    <row r="1285" spans="1:3" x14ac:dyDescent="0.2">
      <c r="A1285" s="57"/>
      <c r="B1285" s="57"/>
      <c r="C1285" s="57"/>
    </row>
    <row r="1286" spans="1:3" x14ac:dyDescent="0.2">
      <c r="A1286" s="40"/>
      <c r="B1286" s="40"/>
      <c r="C1286" s="40"/>
    </row>
    <row r="1287" spans="1:3" x14ac:dyDescent="0.2">
      <c r="A1287" s="40"/>
      <c r="B1287" s="40"/>
      <c r="C1287" s="40"/>
    </row>
    <row r="1288" spans="1:3" x14ac:dyDescent="0.2">
      <c r="A1288" s="40"/>
      <c r="B1288" s="40"/>
      <c r="C1288" s="40"/>
    </row>
    <row r="1289" spans="1:3" x14ac:dyDescent="0.2">
      <c r="A1289" s="40"/>
      <c r="B1289" s="40"/>
      <c r="C1289" s="40"/>
    </row>
    <row r="1290" spans="1:3" x14ac:dyDescent="0.2">
      <c r="A1290" s="40"/>
      <c r="B1290" s="40"/>
      <c r="C1290" s="40"/>
    </row>
    <row r="1291" spans="1:3" x14ac:dyDescent="0.2">
      <c r="A1291" s="40"/>
      <c r="B1291" s="40"/>
      <c r="C1291" s="40"/>
    </row>
    <row r="1292" spans="1:3" x14ac:dyDescent="0.2">
      <c r="A1292" s="40"/>
      <c r="B1292" s="40"/>
      <c r="C1292" s="40"/>
    </row>
    <row r="1293" spans="1:3" x14ac:dyDescent="0.2">
      <c r="A1293" s="40"/>
      <c r="B1293" s="40"/>
      <c r="C1293" s="40"/>
    </row>
    <row r="1294" spans="1:3" x14ac:dyDescent="0.2">
      <c r="A1294" s="40"/>
      <c r="B1294" s="40"/>
      <c r="C1294" s="40"/>
    </row>
    <row r="1295" spans="1:3" x14ac:dyDescent="0.2">
      <c r="A1295" s="40"/>
      <c r="B1295" s="40"/>
      <c r="C1295" s="40"/>
    </row>
    <row r="1296" spans="1:3" x14ac:dyDescent="0.2">
      <c r="A1296" s="40"/>
      <c r="B1296" s="40"/>
      <c r="C1296" s="40"/>
    </row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  <row r="7961" s="40" customFormat="1" x14ac:dyDescent="0.2"/>
    <row r="7962" s="40" customFormat="1" x14ac:dyDescent="0.2"/>
    <row r="7963" s="40" customFormat="1" x14ac:dyDescent="0.2"/>
    <row r="7964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8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SAŽETAK!Podrucje_ispisa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 Lončar</cp:lastModifiedBy>
  <cp:lastPrinted>2024-04-22T10:45:11Z</cp:lastPrinted>
  <dcterms:created xsi:type="dcterms:W3CDTF">2022-08-12T12:51:27Z</dcterms:created>
  <dcterms:modified xsi:type="dcterms:W3CDTF">2024-04-22T10:45:50Z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